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iedor.UADFD01\Desktop\ROZPOČET\2020\Lukáš\Výměna kolejnic v úseku Vratimov – Frýdek-Místek\"/>
    </mc:Choice>
  </mc:AlternateContent>
  <bookViews>
    <workbookView xWindow="0" yWindow="0" windowWidth="28800" windowHeight="13635" activeTab="3"/>
  </bookViews>
  <sheets>
    <sheet name="Rekapitulace stavby" sheetId="1" r:id="rId1"/>
    <sheet name="SO01 - Výměna kolejnic v ..." sheetId="2" r:id="rId2"/>
    <sheet name="SO02 - Výměna kolejnic v ..." sheetId="3" r:id="rId3"/>
    <sheet name="SO03 - Technologická část..." sheetId="4" r:id="rId4"/>
    <sheet name="VRN - soupis VRN" sheetId="5" r:id="rId5"/>
  </sheets>
  <definedNames>
    <definedName name="_xlnm._FilterDatabase" localSheetId="1" hidden="1">'SO01 - Výměna kolejnic v ...'!$C$118:$L$228</definedName>
    <definedName name="_xlnm._FilterDatabase" localSheetId="2" hidden="1">'SO02 - Výměna kolejnic v ...'!$C$118:$L$237</definedName>
    <definedName name="_xlnm._FilterDatabase" localSheetId="3" hidden="1">'SO03 - Technologická část...'!$C$116:$L$152</definedName>
    <definedName name="_xlnm._FilterDatabase" localSheetId="4" hidden="1">'VRN - soupis VRN'!$C$116:$L$135</definedName>
    <definedName name="_xlnm.Print_Titles" localSheetId="0">'Rekapitulace stavby'!$92:$92</definedName>
    <definedName name="_xlnm.Print_Titles" localSheetId="1">'SO01 - Výměna kolejnic v ...'!$118:$118</definedName>
    <definedName name="_xlnm.Print_Titles" localSheetId="2">'SO02 - Výměna kolejnic v ...'!$118:$118</definedName>
    <definedName name="_xlnm.Print_Titles" localSheetId="3">'SO03 - Technologická část...'!$116:$116</definedName>
    <definedName name="_xlnm.Print_Titles" localSheetId="4">'VRN - soupis VRN'!$116:$116</definedName>
    <definedName name="_xlnm.Print_Area" localSheetId="0">'Rekapitulace stavby'!$D$4:$AO$76,'Rekapitulace stavby'!$C$82:$AQ$99</definedName>
    <definedName name="_xlnm.Print_Area" localSheetId="1">'SO01 - Výměna kolejnic v ...'!$C$4:$K$41,'SO01 - Výměna kolejnic v ...'!$C$50:$K$76,'SO01 - Výměna kolejnic v ...'!$C$82:$K$100,'SO01 - Výměna kolejnic v ...'!$C$106:$L$228</definedName>
    <definedName name="_xlnm.Print_Area" localSheetId="2">'SO02 - Výměna kolejnic v ...'!$C$4:$K$41,'SO02 - Výměna kolejnic v ...'!$C$50:$K$76,'SO02 - Výměna kolejnic v ...'!$C$82:$K$100,'SO02 - Výměna kolejnic v ...'!$C$106:$L$237</definedName>
    <definedName name="_xlnm.Print_Area" localSheetId="3">'SO03 - Technologická část...'!$C$4:$K$41,'SO03 - Technologická část...'!$C$50:$K$76,'SO03 - Technologická část...'!$C$82:$K$98,'SO03 - Technologická část...'!$C$104:$L$152</definedName>
    <definedName name="_xlnm.Print_Area" localSheetId="4">'VRN - soupis VRN'!$C$4:$K$41,'VRN - soupis VRN'!$C$50:$K$76,'VRN - soupis VRN'!$C$82:$K$98,'VRN - soupis VRN'!$C$104:$L$135</definedName>
  </definedNames>
  <calcPr calcId="162913"/>
</workbook>
</file>

<file path=xl/calcChain.xml><?xml version="1.0" encoding="utf-8"?>
<calcChain xmlns="http://schemas.openxmlformats.org/spreadsheetml/2006/main">
  <c r="K39" i="5" l="1"/>
  <c r="K38" i="5"/>
  <c r="BA98" i="1"/>
  <c r="K37" i="5"/>
  <c r="AZ98" i="1" s="1"/>
  <c r="BI134" i="5"/>
  <c r="BH134" i="5"/>
  <c r="BG134" i="5"/>
  <c r="BF134" i="5"/>
  <c r="X134" i="5"/>
  <c r="V134" i="5"/>
  <c r="T134" i="5"/>
  <c r="P134" i="5"/>
  <c r="BI131" i="5"/>
  <c r="BH131" i="5"/>
  <c r="BG131" i="5"/>
  <c r="BF131" i="5"/>
  <c r="X131" i="5"/>
  <c r="V131" i="5"/>
  <c r="T131" i="5"/>
  <c r="P131" i="5"/>
  <c r="BI128" i="5"/>
  <c r="BH128" i="5"/>
  <c r="BG128" i="5"/>
  <c r="BF128" i="5"/>
  <c r="X128" i="5"/>
  <c r="V128" i="5"/>
  <c r="T128" i="5"/>
  <c r="P128" i="5"/>
  <c r="BI125" i="5"/>
  <c r="BH125" i="5"/>
  <c r="BG125" i="5"/>
  <c r="BF125" i="5"/>
  <c r="X125" i="5"/>
  <c r="V125" i="5"/>
  <c r="T125" i="5"/>
  <c r="P125" i="5"/>
  <c r="BI123" i="5"/>
  <c r="BH123" i="5"/>
  <c r="BG123" i="5"/>
  <c r="BF123" i="5"/>
  <c r="X123" i="5"/>
  <c r="V123" i="5"/>
  <c r="T123" i="5"/>
  <c r="P123" i="5"/>
  <c r="BI121" i="5"/>
  <c r="BH121" i="5"/>
  <c r="BG121" i="5"/>
  <c r="BF121" i="5"/>
  <c r="X121" i="5"/>
  <c r="V121" i="5"/>
  <c r="T121" i="5"/>
  <c r="P121" i="5"/>
  <c r="BI119" i="5"/>
  <c r="BH119" i="5"/>
  <c r="BG119" i="5"/>
  <c r="BF119" i="5"/>
  <c r="X119" i="5"/>
  <c r="V119" i="5"/>
  <c r="T119" i="5"/>
  <c r="P119" i="5"/>
  <c r="F113" i="5"/>
  <c r="F111" i="5"/>
  <c r="E109" i="5"/>
  <c r="F91" i="5"/>
  <c r="F89" i="5"/>
  <c r="E87" i="5"/>
  <c r="J24" i="5"/>
  <c r="E24" i="5"/>
  <c r="J114" i="5" s="1"/>
  <c r="J23" i="5"/>
  <c r="J21" i="5"/>
  <c r="E21" i="5"/>
  <c r="J113" i="5" s="1"/>
  <c r="J20" i="5"/>
  <c r="J18" i="5"/>
  <c r="E18" i="5"/>
  <c r="F114" i="5" s="1"/>
  <c r="J17" i="5"/>
  <c r="J12" i="5"/>
  <c r="J111" i="5" s="1"/>
  <c r="E7" i="5"/>
  <c r="E107" i="5"/>
  <c r="K39" i="4"/>
  <c r="K38" i="4"/>
  <c r="BA97" i="1" s="1"/>
  <c r="K37" i="4"/>
  <c r="AZ97" i="1"/>
  <c r="BI151" i="4"/>
  <c r="BH151" i="4"/>
  <c r="BG151" i="4"/>
  <c r="BF151" i="4"/>
  <c r="X151" i="4"/>
  <c r="V151" i="4"/>
  <c r="T151" i="4"/>
  <c r="P151" i="4"/>
  <c r="K151" i="4" s="1"/>
  <c r="BE151" i="4" s="1"/>
  <c r="BI149" i="4"/>
  <c r="BH149" i="4"/>
  <c r="BG149" i="4"/>
  <c r="BF149" i="4"/>
  <c r="X149" i="4"/>
  <c r="V149" i="4"/>
  <c r="T149" i="4"/>
  <c r="P149" i="4"/>
  <c r="K149" i="4" s="1"/>
  <c r="BE149" i="4" s="1"/>
  <c r="BI147" i="4"/>
  <c r="BH147" i="4"/>
  <c r="BG147" i="4"/>
  <c r="BF147" i="4"/>
  <c r="X147" i="4"/>
  <c r="V147" i="4"/>
  <c r="T147" i="4"/>
  <c r="P147" i="4"/>
  <c r="BK147" i="4" s="1"/>
  <c r="BI145" i="4"/>
  <c r="BH145" i="4"/>
  <c r="BG145" i="4"/>
  <c r="BF145" i="4"/>
  <c r="X145" i="4"/>
  <c r="V145" i="4"/>
  <c r="T145" i="4"/>
  <c r="P145" i="4"/>
  <c r="BK145" i="4" s="1"/>
  <c r="BI143" i="4"/>
  <c r="BH143" i="4"/>
  <c r="BG143" i="4"/>
  <c r="BF143" i="4"/>
  <c r="X143" i="4"/>
  <c r="V143" i="4"/>
  <c r="T143" i="4"/>
  <c r="P143" i="4"/>
  <c r="BI141" i="4"/>
  <c r="BH141" i="4"/>
  <c r="BG141" i="4"/>
  <c r="BF141" i="4"/>
  <c r="X141" i="4"/>
  <c r="V141" i="4"/>
  <c r="T141" i="4"/>
  <c r="P141" i="4"/>
  <c r="K141" i="4" s="1"/>
  <c r="BE141" i="4" s="1"/>
  <c r="BI139" i="4"/>
  <c r="BH139" i="4"/>
  <c r="BG139" i="4"/>
  <c r="BF139" i="4"/>
  <c r="X139" i="4"/>
  <c r="V139" i="4"/>
  <c r="T139" i="4"/>
  <c r="P139" i="4"/>
  <c r="BK139" i="4" s="1"/>
  <c r="BI137" i="4"/>
  <c r="BH137" i="4"/>
  <c r="BG137" i="4"/>
  <c r="BF137" i="4"/>
  <c r="X137" i="4"/>
  <c r="V137" i="4"/>
  <c r="T137" i="4"/>
  <c r="P137" i="4"/>
  <c r="BK137" i="4" s="1"/>
  <c r="BI135" i="4"/>
  <c r="BH135" i="4"/>
  <c r="BG135" i="4"/>
  <c r="BF135" i="4"/>
  <c r="X135" i="4"/>
  <c r="V135" i="4"/>
  <c r="T135" i="4"/>
  <c r="P135" i="4"/>
  <c r="K135" i="4" s="1"/>
  <c r="BI133" i="4"/>
  <c r="BH133" i="4"/>
  <c r="BG133" i="4"/>
  <c r="BF133" i="4"/>
  <c r="X133" i="4"/>
  <c r="V133" i="4"/>
  <c r="T133" i="4"/>
  <c r="P133" i="4"/>
  <c r="BI131" i="4"/>
  <c r="BH131" i="4"/>
  <c r="BG131" i="4"/>
  <c r="BF131" i="4"/>
  <c r="X131" i="4"/>
  <c r="V131" i="4"/>
  <c r="T131" i="4"/>
  <c r="P131" i="4"/>
  <c r="BK131" i="4" s="1"/>
  <c r="BI129" i="4"/>
  <c r="BH129" i="4"/>
  <c r="BG129" i="4"/>
  <c r="BF129" i="4"/>
  <c r="X129" i="4"/>
  <c r="V129" i="4"/>
  <c r="T129" i="4"/>
  <c r="P129" i="4"/>
  <c r="BK129" i="4" s="1"/>
  <c r="BI127" i="4"/>
  <c r="BH127" i="4"/>
  <c r="BG127" i="4"/>
  <c r="BF127" i="4"/>
  <c r="X127" i="4"/>
  <c r="V127" i="4"/>
  <c r="T127" i="4"/>
  <c r="P127" i="4"/>
  <c r="BI125" i="4"/>
  <c r="BH125" i="4"/>
  <c r="BG125" i="4"/>
  <c r="BF125" i="4"/>
  <c r="X125" i="4"/>
  <c r="V125" i="4"/>
  <c r="T125" i="4"/>
  <c r="P125" i="4"/>
  <c r="BI123" i="4"/>
  <c r="BH123" i="4"/>
  <c r="BG123" i="4"/>
  <c r="BF123" i="4"/>
  <c r="X123" i="4"/>
  <c r="V123" i="4"/>
  <c r="T123" i="4"/>
  <c r="P123" i="4"/>
  <c r="K123" i="4" s="1"/>
  <c r="BE123" i="4" s="1"/>
  <c r="BI121" i="4"/>
  <c r="BH121" i="4"/>
  <c r="BG121" i="4"/>
  <c r="BF121" i="4"/>
  <c r="X121" i="4"/>
  <c r="V121" i="4"/>
  <c r="T121" i="4"/>
  <c r="P121" i="4"/>
  <c r="K121" i="4" s="1"/>
  <c r="BE121" i="4" s="1"/>
  <c r="BI119" i="4"/>
  <c r="BH119" i="4"/>
  <c r="BG119" i="4"/>
  <c r="BF119" i="4"/>
  <c r="X119" i="4"/>
  <c r="V119" i="4"/>
  <c r="T119" i="4"/>
  <c r="P119" i="4"/>
  <c r="BK119" i="4" s="1"/>
  <c r="F113" i="4"/>
  <c r="F111" i="4"/>
  <c r="E109" i="4"/>
  <c r="F91" i="4"/>
  <c r="F89" i="4"/>
  <c r="E87" i="4"/>
  <c r="J24" i="4"/>
  <c r="E24" i="4"/>
  <c r="J92" i="4" s="1"/>
  <c r="J23" i="4"/>
  <c r="J21" i="4"/>
  <c r="E21" i="4"/>
  <c r="J113" i="4" s="1"/>
  <c r="J20" i="4"/>
  <c r="J18" i="4"/>
  <c r="E18" i="4"/>
  <c r="F114" i="4" s="1"/>
  <c r="J17" i="4"/>
  <c r="J12" i="4"/>
  <c r="J111" i="4"/>
  <c r="E7" i="4"/>
  <c r="E107" i="4"/>
  <c r="K39" i="3"/>
  <c r="K38" i="3"/>
  <c r="BA96" i="1" s="1"/>
  <c r="K37" i="3"/>
  <c r="AZ96" i="1"/>
  <c r="BI236" i="3"/>
  <c r="BH236" i="3"/>
  <c r="BG236" i="3"/>
  <c r="BF236" i="3"/>
  <c r="X236" i="3"/>
  <c r="V236" i="3"/>
  <c r="T236" i="3"/>
  <c r="P236" i="3"/>
  <c r="BK236" i="3" s="1"/>
  <c r="BI227" i="3"/>
  <c r="BH227" i="3"/>
  <c r="BG227" i="3"/>
  <c r="BF227" i="3"/>
  <c r="X227" i="3"/>
  <c r="V227" i="3"/>
  <c r="T227" i="3"/>
  <c r="P227" i="3"/>
  <c r="BI218" i="3"/>
  <c r="BH218" i="3"/>
  <c r="BG218" i="3"/>
  <c r="BF218" i="3"/>
  <c r="X218" i="3"/>
  <c r="V218" i="3"/>
  <c r="T218" i="3"/>
  <c r="P218" i="3"/>
  <c r="BI210" i="3"/>
  <c r="BH210" i="3"/>
  <c r="BG210" i="3"/>
  <c r="BF210" i="3"/>
  <c r="X210" i="3"/>
  <c r="V210" i="3"/>
  <c r="T210" i="3"/>
  <c r="P210" i="3"/>
  <c r="BK210" i="3" s="1"/>
  <c r="BI206" i="3"/>
  <c r="BH206" i="3"/>
  <c r="BG206" i="3"/>
  <c r="BF206" i="3"/>
  <c r="X206" i="3"/>
  <c r="V206" i="3"/>
  <c r="T206" i="3"/>
  <c r="P206" i="3"/>
  <c r="BI198" i="3"/>
  <c r="BH198" i="3"/>
  <c r="BG198" i="3"/>
  <c r="BF198" i="3"/>
  <c r="X198" i="3"/>
  <c r="V198" i="3"/>
  <c r="T198" i="3"/>
  <c r="P198" i="3"/>
  <c r="BK198" i="3" s="1"/>
  <c r="BI194" i="3"/>
  <c r="BH194" i="3"/>
  <c r="BG194" i="3"/>
  <c r="BF194" i="3"/>
  <c r="X194" i="3"/>
  <c r="V194" i="3"/>
  <c r="T194" i="3"/>
  <c r="P194" i="3"/>
  <c r="BK194" i="3" s="1"/>
  <c r="BI191" i="3"/>
  <c r="BH191" i="3"/>
  <c r="BG191" i="3"/>
  <c r="BF191" i="3"/>
  <c r="X191" i="3"/>
  <c r="V191" i="3"/>
  <c r="T191" i="3"/>
  <c r="P191" i="3"/>
  <c r="BI189" i="3"/>
  <c r="BH189" i="3"/>
  <c r="BG189" i="3"/>
  <c r="BF189" i="3"/>
  <c r="X189" i="3"/>
  <c r="V189" i="3"/>
  <c r="T189" i="3"/>
  <c r="P189" i="3"/>
  <c r="K189" i="3" s="1"/>
  <c r="BE189" i="3" s="1"/>
  <c r="BI187" i="3"/>
  <c r="BH187" i="3"/>
  <c r="BG187" i="3"/>
  <c r="BF187" i="3"/>
  <c r="X187" i="3"/>
  <c r="V187" i="3"/>
  <c r="T187" i="3"/>
  <c r="P187" i="3"/>
  <c r="BI183" i="3"/>
  <c r="BH183" i="3"/>
  <c r="BG183" i="3"/>
  <c r="BF183" i="3"/>
  <c r="X183" i="3"/>
  <c r="V183" i="3"/>
  <c r="T183" i="3"/>
  <c r="P183" i="3"/>
  <c r="BI181" i="3"/>
  <c r="BH181" i="3"/>
  <c r="BG181" i="3"/>
  <c r="BF181" i="3"/>
  <c r="X181" i="3"/>
  <c r="V181" i="3"/>
  <c r="T181" i="3"/>
  <c r="P181" i="3"/>
  <c r="BI179" i="3"/>
  <c r="BH179" i="3"/>
  <c r="BG179" i="3"/>
  <c r="BF179" i="3"/>
  <c r="X179" i="3"/>
  <c r="V179" i="3"/>
  <c r="T179" i="3"/>
  <c r="P179" i="3"/>
  <c r="BI176" i="3"/>
  <c r="BH176" i="3"/>
  <c r="BG176" i="3"/>
  <c r="BF176" i="3"/>
  <c r="X176" i="3"/>
  <c r="V176" i="3"/>
  <c r="T176" i="3"/>
  <c r="P176" i="3"/>
  <c r="BI173" i="3"/>
  <c r="BH173" i="3"/>
  <c r="BG173" i="3"/>
  <c r="BF173" i="3"/>
  <c r="X173" i="3"/>
  <c r="V173" i="3"/>
  <c r="T173" i="3"/>
  <c r="P173" i="3"/>
  <c r="BK173" i="3" s="1"/>
  <c r="BI170" i="3"/>
  <c r="BH170" i="3"/>
  <c r="BG170" i="3"/>
  <c r="BF170" i="3"/>
  <c r="X170" i="3"/>
  <c r="V170" i="3"/>
  <c r="T170" i="3"/>
  <c r="P170" i="3"/>
  <c r="K170" i="3" s="1"/>
  <c r="BE170" i="3" s="1"/>
  <c r="BI168" i="3"/>
  <c r="BH168" i="3"/>
  <c r="BG168" i="3"/>
  <c r="BF168" i="3"/>
  <c r="X168" i="3"/>
  <c r="V168" i="3"/>
  <c r="T168" i="3"/>
  <c r="P168" i="3"/>
  <c r="BI166" i="3"/>
  <c r="BH166" i="3"/>
  <c r="BG166" i="3"/>
  <c r="BF166" i="3"/>
  <c r="X166" i="3"/>
  <c r="V166" i="3"/>
  <c r="T166" i="3"/>
  <c r="P166" i="3"/>
  <c r="BI163" i="3"/>
  <c r="BH163" i="3"/>
  <c r="BG163" i="3"/>
  <c r="BF163" i="3"/>
  <c r="X163" i="3"/>
  <c r="V163" i="3"/>
  <c r="T163" i="3"/>
  <c r="P163" i="3"/>
  <c r="K163" i="3" s="1"/>
  <c r="BE163" i="3" s="1"/>
  <c r="BI161" i="3"/>
  <c r="BH161" i="3"/>
  <c r="BG161" i="3"/>
  <c r="BF161" i="3"/>
  <c r="X161" i="3"/>
  <c r="V161" i="3"/>
  <c r="T161" i="3"/>
  <c r="P161" i="3"/>
  <c r="K161" i="3" s="1"/>
  <c r="BE161" i="3" s="1"/>
  <c r="BI159" i="3"/>
  <c r="BH159" i="3"/>
  <c r="BG159" i="3"/>
  <c r="BF159" i="3"/>
  <c r="X159" i="3"/>
  <c r="V159" i="3"/>
  <c r="T159" i="3"/>
  <c r="P159" i="3"/>
  <c r="BI157" i="3"/>
  <c r="BH157" i="3"/>
  <c r="BG157" i="3"/>
  <c r="BF157" i="3"/>
  <c r="X157" i="3"/>
  <c r="V157" i="3"/>
  <c r="T157" i="3"/>
  <c r="P157" i="3"/>
  <c r="BI155" i="3"/>
  <c r="BH155" i="3"/>
  <c r="BG155" i="3"/>
  <c r="BF155" i="3"/>
  <c r="X155" i="3"/>
  <c r="V155" i="3"/>
  <c r="T155" i="3"/>
  <c r="P155" i="3"/>
  <c r="BI153" i="3"/>
  <c r="BH153" i="3"/>
  <c r="BG153" i="3"/>
  <c r="BF153" i="3"/>
  <c r="X153" i="3"/>
  <c r="V153" i="3"/>
  <c r="T153" i="3"/>
  <c r="P153" i="3"/>
  <c r="BK153" i="3" s="1"/>
  <c r="BI150" i="3"/>
  <c r="BH150" i="3"/>
  <c r="BG150" i="3"/>
  <c r="BF150" i="3"/>
  <c r="X150" i="3"/>
  <c r="V150" i="3"/>
  <c r="T150" i="3"/>
  <c r="P150" i="3"/>
  <c r="BI147" i="3"/>
  <c r="BH147" i="3"/>
  <c r="BG147" i="3"/>
  <c r="BF147" i="3"/>
  <c r="X147" i="3"/>
  <c r="V147" i="3"/>
  <c r="T147" i="3"/>
  <c r="P147" i="3"/>
  <c r="K147" i="3" s="1"/>
  <c r="BE147" i="3" s="1"/>
  <c r="BI144" i="3"/>
  <c r="BH144" i="3"/>
  <c r="BG144" i="3"/>
  <c r="BF144" i="3"/>
  <c r="X144" i="3"/>
  <c r="V144" i="3"/>
  <c r="T144" i="3"/>
  <c r="P144" i="3"/>
  <c r="K144" i="3" s="1"/>
  <c r="BE144" i="3" s="1"/>
  <c r="BI141" i="3"/>
  <c r="BH141" i="3"/>
  <c r="BG141" i="3"/>
  <c r="BF141" i="3"/>
  <c r="X141" i="3"/>
  <c r="V141" i="3"/>
  <c r="T141" i="3"/>
  <c r="P141" i="3"/>
  <c r="BK141" i="3" s="1"/>
  <c r="BI138" i="3"/>
  <c r="BH138" i="3"/>
  <c r="BG138" i="3"/>
  <c r="BF138" i="3"/>
  <c r="X138" i="3"/>
  <c r="V138" i="3"/>
  <c r="T138" i="3"/>
  <c r="P138" i="3"/>
  <c r="K138" i="3" s="1"/>
  <c r="BE138" i="3" s="1"/>
  <c r="BI134" i="3"/>
  <c r="BH134" i="3"/>
  <c r="BG134" i="3"/>
  <c r="BF134" i="3"/>
  <c r="X134" i="3"/>
  <c r="V134" i="3"/>
  <c r="T134" i="3"/>
  <c r="P134" i="3"/>
  <c r="K134" i="3" s="1"/>
  <c r="BE134" i="3" s="1"/>
  <c r="BI132" i="3"/>
  <c r="BH132" i="3"/>
  <c r="BG132" i="3"/>
  <c r="BF132" i="3"/>
  <c r="X132" i="3"/>
  <c r="V132" i="3"/>
  <c r="T132" i="3"/>
  <c r="P132" i="3"/>
  <c r="BI130" i="3"/>
  <c r="BH130" i="3"/>
  <c r="BG130" i="3"/>
  <c r="BF130" i="3"/>
  <c r="X130" i="3"/>
  <c r="V130" i="3"/>
  <c r="T130" i="3"/>
  <c r="P130" i="3"/>
  <c r="BI127" i="3"/>
  <c r="BH127" i="3"/>
  <c r="BG127" i="3"/>
  <c r="BF127" i="3"/>
  <c r="X127" i="3"/>
  <c r="V127" i="3"/>
  <c r="T127" i="3"/>
  <c r="P127" i="3"/>
  <c r="BI124" i="3"/>
  <c r="BH124" i="3"/>
  <c r="BG124" i="3"/>
  <c r="BF124" i="3"/>
  <c r="X124" i="3"/>
  <c r="V124" i="3"/>
  <c r="T124" i="3"/>
  <c r="P124" i="3"/>
  <c r="BI122" i="3"/>
  <c r="BH122" i="3"/>
  <c r="BG122" i="3"/>
  <c r="BF122" i="3"/>
  <c r="X122" i="3"/>
  <c r="V122" i="3"/>
  <c r="T122" i="3"/>
  <c r="P122" i="3"/>
  <c r="K122" i="3" s="1"/>
  <c r="BE122" i="3" s="1"/>
  <c r="F115" i="3"/>
  <c r="F113" i="3"/>
  <c r="E111" i="3"/>
  <c r="F91" i="3"/>
  <c r="F89" i="3"/>
  <c r="E87" i="3"/>
  <c r="J24" i="3"/>
  <c r="E24" i="3"/>
  <c r="J116" i="3"/>
  <c r="J23" i="3"/>
  <c r="J21" i="3"/>
  <c r="E21" i="3"/>
  <c r="J115" i="3"/>
  <c r="J20" i="3"/>
  <c r="J18" i="3"/>
  <c r="E18" i="3"/>
  <c r="F116" i="3"/>
  <c r="J17" i="3"/>
  <c r="J12" i="3"/>
  <c r="J89" i="3"/>
  <c r="E7" i="3"/>
  <c r="E109" i="3" s="1"/>
  <c r="K39" i="2"/>
  <c r="K38" i="2"/>
  <c r="BA95" i="1"/>
  <c r="K37" i="2"/>
  <c r="AZ95" i="1"/>
  <c r="BI227" i="2"/>
  <c r="BH227" i="2"/>
  <c r="BG227" i="2"/>
  <c r="BF227" i="2"/>
  <c r="X227" i="2"/>
  <c r="V227" i="2"/>
  <c r="T227" i="2"/>
  <c r="P227" i="2"/>
  <c r="BI217" i="2"/>
  <c r="BH217" i="2"/>
  <c r="BG217" i="2"/>
  <c r="BF217" i="2"/>
  <c r="X217" i="2"/>
  <c r="V217" i="2"/>
  <c r="T217" i="2"/>
  <c r="P217" i="2"/>
  <c r="BI208" i="2"/>
  <c r="BH208" i="2"/>
  <c r="BG208" i="2"/>
  <c r="BF208" i="2"/>
  <c r="X208" i="2"/>
  <c r="V208" i="2"/>
  <c r="T208" i="2"/>
  <c r="P208" i="2"/>
  <c r="BI200" i="2"/>
  <c r="BH200" i="2"/>
  <c r="BG200" i="2"/>
  <c r="BF200" i="2"/>
  <c r="X200" i="2"/>
  <c r="V200" i="2"/>
  <c r="T200" i="2"/>
  <c r="P200" i="2"/>
  <c r="BI191" i="2"/>
  <c r="BH191" i="2"/>
  <c r="BG191" i="2"/>
  <c r="BF191" i="2"/>
  <c r="X191" i="2"/>
  <c r="V191" i="2"/>
  <c r="T191" i="2"/>
  <c r="P191" i="2"/>
  <c r="BI187" i="2"/>
  <c r="BH187" i="2"/>
  <c r="BG187" i="2"/>
  <c r="BF187" i="2"/>
  <c r="X187" i="2"/>
  <c r="V187" i="2"/>
  <c r="T187" i="2"/>
  <c r="P187" i="2"/>
  <c r="BI184" i="2"/>
  <c r="BH184" i="2"/>
  <c r="BG184" i="2"/>
  <c r="BF184" i="2"/>
  <c r="X184" i="2"/>
  <c r="V184" i="2"/>
  <c r="T184" i="2"/>
  <c r="P184" i="2"/>
  <c r="BI182" i="2"/>
  <c r="BH182" i="2"/>
  <c r="BG182" i="2"/>
  <c r="BF182" i="2"/>
  <c r="X182" i="2"/>
  <c r="V182" i="2"/>
  <c r="T182" i="2"/>
  <c r="P182" i="2"/>
  <c r="BI178" i="2"/>
  <c r="BH178" i="2"/>
  <c r="BG178" i="2"/>
  <c r="BF178" i="2"/>
  <c r="X178" i="2"/>
  <c r="V178" i="2"/>
  <c r="T178" i="2"/>
  <c r="P178" i="2"/>
  <c r="BI176" i="2"/>
  <c r="BH176" i="2"/>
  <c r="BG176" i="2"/>
  <c r="BF176" i="2"/>
  <c r="X176" i="2"/>
  <c r="V176" i="2"/>
  <c r="T176" i="2"/>
  <c r="P176" i="2"/>
  <c r="BI174" i="2"/>
  <c r="BH174" i="2"/>
  <c r="BG174" i="2"/>
  <c r="BF174" i="2"/>
  <c r="X174" i="2"/>
  <c r="V174" i="2"/>
  <c r="T174" i="2"/>
  <c r="P174" i="2"/>
  <c r="BI171" i="2"/>
  <c r="BH171" i="2"/>
  <c r="BG171" i="2"/>
  <c r="BF171" i="2"/>
  <c r="X171" i="2"/>
  <c r="V171" i="2"/>
  <c r="T171" i="2"/>
  <c r="P171" i="2"/>
  <c r="BI168" i="2"/>
  <c r="BH168" i="2"/>
  <c r="BG168" i="2"/>
  <c r="BF168" i="2"/>
  <c r="X168" i="2"/>
  <c r="V168" i="2"/>
  <c r="T168" i="2"/>
  <c r="P168" i="2"/>
  <c r="BI165" i="2"/>
  <c r="BH165" i="2"/>
  <c r="BG165" i="2"/>
  <c r="BF165" i="2"/>
  <c r="X165" i="2"/>
  <c r="V165" i="2"/>
  <c r="T165" i="2"/>
  <c r="P165" i="2"/>
  <c r="BI163" i="2"/>
  <c r="BH163" i="2"/>
  <c r="BG163" i="2"/>
  <c r="BF163" i="2"/>
  <c r="X163" i="2"/>
  <c r="V163" i="2"/>
  <c r="T163" i="2"/>
  <c r="P163" i="2"/>
  <c r="BI161" i="2"/>
  <c r="BH161" i="2"/>
  <c r="BG161" i="2"/>
  <c r="BF161" i="2"/>
  <c r="X161" i="2"/>
  <c r="V161" i="2"/>
  <c r="T161" i="2"/>
  <c r="P161" i="2"/>
  <c r="BI158" i="2"/>
  <c r="BH158" i="2"/>
  <c r="BG158" i="2"/>
  <c r="BF158" i="2"/>
  <c r="X158" i="2"/>
  <c r="V158" i="2"/>
  <c r="T158" i="2"/>
  <c r="P158" i="2"/>
  <c r="BI156" i="2"/>
  <c r="BH156" i="2"/>
  <c r="BG156" i="2"/>
  <c r="BF156" i="2"/>
  <c r="X156" i="2"/>
  <c r="V156" i="2"/>
  <c r="T156" i="2"/>
  <c r="P156" i="2"/>
  <c r="BI154" i="2"/>
  <c r="BH154" i="2"/>
  <c r="BG154" i="2"/>
  <c r="BF154" i="2"/>
  <c r="X154" i="2"/>
  <c r="V154" i="2"/>
  <c r="T154" i="2"/>
  <c r="P154" i="2"/>
  <c r="BI152" i="2"/>
  <c r="BH152" i="2"/>
  <c r="BG152" i="2"/>
  <c r="BF152" i="2"/>
  <c r="X152" i="2"/>
  <c r="V152" i="2"/>
  <c r="T152" i="2"/>
  <c r="P152" i="2"/>
  <c r="BI150" i="2"/>
  <c r="BH150" i="2"/>
  <c r="BG150" i="2"/>
  <c r="BF150" i="2"/>
  <c r="X150" i="2"/>
  <c r="V150" i="2"/>
  <c r="T150" i="2"/>
  <c r="P150" i="2"/>
  <c r="BI148" i="2"/>
  <c r="BH148" i="2"/>
  <c r="BG148" i="2"/>
  <c r="BF148" i="2"/>
  <c r="X148" i="2"/>
  <c r="V148" i="2"/>
  <c r="T148" i="2"/>
  <c r="P148" i="2"/>
  <c r="BI145" i="2"/>
  <c r="BH145" i="2"/>
  <c r="BG145" i="2"/>
  <c r="BF145" i="2"/>
  <c r="X145" i="2"/>
  <c r="V145" i="2"/>
  <c r="T145" i="2"/>
  <c r="P145" i="2"/>
  <c r="BI142" i="2"/>
  <c r="BH142" i="2"/>
  <c r="BG142" i="2"/>
  <c r="BF142" i="2"/>
  <c r="X142" i="2"/>
  <c r="V142" i="2"/>
  <c r="T142" i="2"/>
  <c r="P142" i="2"/>
  <c r="BI139" i="2"/>
  <c r="BH139" i="2"/>
  <c r="BG139" i="2"/>
  <c r="BF139" i="2"/>
  <c r="X139" i="2"/>
  <c r="V139" i="2"/>
  <c r="T139" i="2"/>
  <c r="P139" i="2"/>
  <c r="BI136" i="2"/>
  <c r="BH136" i="2"/>
  <c r="BG136" i="2"/>
  <c r="BF136" i="2"/>
  <c r="X136" i="2"/>
  <c r="V136" i="2"/>
  <c r="T136" i="2"/>
  <c r="P136" i="2"/>
  <c r="BI133" i="2"/>
  <c r="BH133" i="2"/>
  <c r="BG133" i="2"/>
  <c r="BF133" i="2"/>
  <c r="X133" i="2"/>
  <c r="V133" i="2"/>
  <c r="T133" i="2"/>
  <c r="P133" i="2"/>
  <c r="BI129" i="2"/>
  <c r="BH129" i="2"/>
  <c r="BG129" i="2"/>
  <c r="BF129" i="2"/>
  <c r="X129" i="2"/>
  <c r="V129" i="2"/>
  <c r="T129" i="2"/>
  <c r="P129" i="2"/>
  <c r="BI127" i="2"/>
  <c r="BH127" i="2"/>
  <c r="BG127" i="2"/>
  <c r="BF127" i="2"/>
  <c r="X127" i="2"/>
  <c r="V127" i="2"/>
  <c r="T127" i="2"/>
  <c r="P127" i="2"/>
  <c r="BI124" i="2"/>
  <c r="BH124" i="2"/>
  <c r="BG124" i="2"/>
  <c r="BF124" i="2"/>
  <c r="X124" i="2"/>
  <c r="V124" i="2"/>
  <c r="T124" i="2"/>
  <c r="P124" i="2"/>
  <c r="BI122" i="2"/>
  <c r="BH122" i="2"/>
  <c r="BG122" i="2"/>
  <c r="BF122" i="2"/>
  <c r="X122" i="2"/>
  <c r="V122" i="2"/>
  <c r="T122" i="2"/>
  <c r="P122" i="2"/>
  <c r="F115" i="2"/>
  <c r="F113" i="2"/>
  <c r="E111" i="2"/>
  <c r="F91" i="2"/>
  <c r="F89" i="2"/>
  <c r="E87" i="2"/>
  <c r="J24" i="2"/>
  <c r="E24" i="2"/>
  <c r="J92" i="2"/>
  <c r="J23" i="2"/>
  <c r="J21" i="2"/>
  <c r="E21" i="2"/>
  <c r="J115" i="2"/>
  <c r="J20" i="2"/>
  <c r="J18" i="2"/>
  <c r="E18" i="2"/>
  <c r="F116" i="2"/>
  <c r="J17" i="2"/>
  <c r="J12" i="2"/>
  <c r="J113" i="2"/>
  <c r="E7" i="2"/>
  <c r="E85" i="2"/>
  <c r="L90" i="1"/>
  <c r="AM90" i="1"/>
  <c r="AM89" i="1"/>
  <c r="L89" i="1"/>
  <c r="AM87" i="1"/>
  <c r="L87" i="1"/>
  <c r="L85" i="1"/>
  <c r="L84" i="1"/>
  <c r="R134" i="5"/>
  <c r="Q134" i="5"/>
  <c r="R131" i="5"/>
  <c r="Q131" i="5"/>
  <c r="R128" i="5"/>
  <c r="Q128" i="5"/>
  <c r="R125" i="5"/>
  <c r="Q125" i="5"/>
  <c r="R123" i="5"/>
  <c r="Q123" i="5"/>
  <c r="R121" i="5"/>
  <c r="Q121" i="5"/>
  <c r="R119" i="5"/>
  <c r="Q119" i="5"/>
  <c r="R151" i="4"/>
  <c r="R149" i="4"/>
  <c r="Q145" i="4"/>
  <c r="R143" i="4"/>
  <c r="R141" i="4"/>
  <c r="R139" i="4"/>
  <c r="Q131" i="4"/>
  <c r="R129" i="4"/>
  <c r="Q127" i="4"/>
  <c r="Q125" i="4"/>
  <c r="R123" i="4"/>
  <c r="Q121" i="4"/>
  <c r="Q218" i="3"/>
  <c r="Q210" i="3"/>
  <c r="R206" i="3"/>
  <c r="Q191" i="3"/>
  <c r="R187" i="3"/>
  <c r="Q179" i="3"/>
  <c r="R176" i="3"/>
  <c r="R173" i="3"/>
  <c r="Q173" i="3"/>
  <c r="R168" i="3"/>
  <c r="R166" i="3"/>
  <c r="Q163" i="3"/>
  <c r="R161" i="3"/>
  <c r="R155" i="3"/>
  <c r="R153" i="3"/>
  <c r="R150" i="3"/>
  <c r="R147" i="3"/>
  <c r="Q144" i="3"/>
  <c r="R138" i="3"/>
  <c r="Q134" i="3"/>
  <c r="R127" i="3"/>
  <c r="Q122" i="3"/>
  <c r="R227" i="2"/>
  <c r="Q217" i="2"/>
  <c r="R187" i="2"/>
  <c r="R174" i="2"/>
  <c r="Q171" i="2"/>
  <c r="R168" i="2"/>
  <c r="Q161" i="2"/>
  <c r="Q158" i="2"/>
  <c r="R154" i="2"/>
  <c r="Q152" i="2"/>
  <c r="R150" i="2"/>
  <c r="R148" i="2"/>
  <c r="Q145" i="2"/>
  <c r="R142" i="2"/>
  <c r="Q136" i="2"/>
  <c r="R133" i="2"/>
  <c r="R127" i="2"/>
  <c r="Q124" i="2"/>
  <c r="Q122" i="2"/>
  <c r="AU94" i="1"/>
  <c r="Q151" i="4"/>
  <c r="Q147" i="4"/>
  <c r="R145" i="4"/>
  <c r="Q143" i="4"/>
  <c r="Q141" i="4"/>
  <c r="Q139" i="4"/>
  <c r="R137" i="4"/>
  <c r="Q135" i="4"/>
  <c r="Q133" i="4"/>
  <c r="R131" i="4"/>
  <c r="R127" i="4"/>
  <c r="R119" i="4"/>
  <c r="R236" i="3"/>
  <c r="Q227" i="3"/>
  <c r="R198" i="3"/>
  <c r="Q194" i="3"/>
  <c r="R189" i="3"/>
  <c r="R183" i="3"/>
  <c r="Q181" i="3"/>
  <c r="R170" i="3"/>
  <c r="Q168" i="3"/>
  <c r="Q166" i="3"/>
  <c r="Q153" i="3"/>
  <c r="R130" i="3"/>
  <c r="Q127" i="3"/>
  <c r="Q124" i="3"/>
  <c r="R217" i="2"/>
  <c r="R208" i="2"/>
  <c r="Q191" i="2"/>
  <c r="Q182" i="2"/>
  <c r="Q178" i="2"/>
  <c r="Q174" i="2"/>
  <c r="R171" i="2"/>
  <c r="Q163" i="2"/>
  <c r="R161" i="2"/>
  <c r="Q156" i="2"/>
  <c r="Q154" i="2"/>
  <c r="R145" i="2"/>
  <c r="R129" i="2"/>
  <c r="Q149" i="4"/>
  <c r="R147" i="4"/>
  <c r="K145" i="4"/>
  <c r="Q137" i="4"/>
  <c r="R135" i="4"/>
  <c r="R133" i="4"/>
  <c r="Q129" i="4"/>
  <c r="R125" i="4"/>
  <c r="Q123" i="4"/>
  <c r="R121" i="4"/>
  <c r="Q119" i="4"/>
  <c r="Q236" i="3"/>
  <c r="R227" i="3"/>
  <c r="R218" i="3"/>
  <c r="R210" i="3"/>
  <c r="Q206" i="3"/>
  <c r="Q198" i="3"/>
  <c r="R194" i="3"/>
  <c r="R191" i="3"/>
  <c r="Q189" i="3"/>
  <c r="Q187" i="3"/>
  <c r="Q183" i="3"/>
  <c r="R181" i="3"/>
  <c r="R179" i="3"/>
  <c r="Q176" i="3"/>
  <c r="Q170" i="3"/>
  <c r="R163" i="3"/>
  <c r="R159" i="3"/>
  <c r="Q157" i="3"/>
  <c r="R141" i="3"/>
  <c r="Q132" i="3"/>
  <c r="Q130" i="3"/>
  <c r="R124" i="3"/>
  <c r="R200" i="2"/>
  <c r="R184" i="2"/>
  <c r="R176" i="2"/>
  <c r="Q168" i="2"/>
  <c r="R165" i="2"/>
  <c r="R158" i="2"/>
  <c r="Q148" i="2"/>
  <c r="Q142" i="2"/>
  <c r="Q139" i="2"/>
  <c r="R136" i="2"/>
  <c r="Q161" i="3"/>
  <c r="Q159" i="3"/>
  <c r="R157" i="3"/>
  <c r="Q155" i="3"/>
  <c r="Q150" i="3"/>
  <c r="Q147" i="3"/>
  <c r="R144" i="3"/>
  <c r="Q141" i="3"/>
  <c r="Q138" i="3"/>
  <c r="R134" i="3"/>
  <c r="R132" i="3"/>
  <c r="R122" i="3"/>
  <c r="Q227" i="2"/>
  <c r="Q208" i="2"/>
  <c r="Q200" i="2"/>
  <c r="R191" i="2"/>
  <c r="Q187" i="2"/>
  <c r="Q184" i="2"/>
  <c r="R182" i="2"/>
  <c r="R178" i="2"/>
  <c r="Q176" i="2"/>
  <c r="Q165" i="2"/>
  <c r="R163" i="2"/>
  <c r="R156" i="2"/>
  <c r="R152" i="2"/>
  <c r="Q150" i="2"/>
  <c r="R139" i="2"/>
  <c r="Q133" i="2"/>
  <c r="Q129" i="2"/>
  <c r="Q127" i="2"/>
  <c r="R124" i="2"/>
  <c r="R122" i="2"/>
  <c r="BK131" i="5"/>
  <c r="BK123" i="5"/>
  <c r="K125" i="4"/>
  <c r="BE125" i="4" s="1"/>
  <c r="K218" i="3"/>
  <c r="BE218" i="3" s="1"/>
  <c r="BK187" i="3"/>
  <c r="BK179" i="3"/>
  <c r="K155" i="3"/>
  <c r="BE155" i="3"/>
  <c r="K132" i="3"/>
  <c r="BE132" i="3"/>
  <c r="K161" i="2"/>
  <c r="BE161" i="2"/>
  <c r="BK156" i="2"/>
  <c r="K152" i="2"/>
  <c r="BE152" i="2" s="1"/>
  <c r="BK139" i="2"/>
  <c r="BK134" i="5"/>
  <c r="BK128" i="5"/>
  <c r="BK121" i="5"/>
  <c r="K133" i="4"/>
  <c r="BE133" i="4" s="1"/>
  <c r="BK191" i="3"/>
  <c r="K183" i="3"/>
  <c r="BE183" i="3" s="1"/>
  <c r="K168" i="3"/>
  <c r="BE168" i="3"/>
  <c r="BK159" i="3"/>
  <c r="BK150" i="3"/>
  <c r="K130" i="3"/>
  <c r="BE130" i="3" s="1"/>
  <c r="K227" i="2"/>
  <c r="BE227" i="2" s="1"/>
  <c r="BK182" i="2"/>
  <c r="BK171" i="2"/>
  <c r="BK165" i="2"/>
  <c r="K158" i="2"/>
  <c r="BE158" i="2" s="1"/>
  <c r="BK154" i="2"/>
  <c r="K148" i="2"/>
  <c r="BE148" i="2" s="1"/>
  <c r="BK142" i="2"/>
  <c r="BK136" i="2"/>
  <c r="BK122" i="2"/>
  <c r="BK125" i="5"/>
  <c r="K143" i="4"/>
  <c r="BE143" i="4" s="1"/>
  <c r="K206" i="3"/>
  <c r="BE206" i="3" s="1"/>
  <c r="BK166" i="3"/>
  <c r="K127" i="3"/>
  <c r="BE127" i="3"/>
  <c r="BK208" i="2"/>
  <c r="BK200" i="2"/>
  <c r="BK187" i="2"/>
  <c r="K178" i="2"/>
  <c r="BE178" i="2" s="1"/>
  <c r="K174" i="2"/>
  <c r="BE174" i="2"/>
  <c r="BK168" i="2"/>
  <c r="K163" i="2"/>
  <c r="BE163" i="2" s="1"/>
  <c r="K129" i="2"/>
  <c r="BE129" i="2"/>
  <c r="BK119" i="5"/>
  <c r="K127" i="4"/>
  <c r="BE127" i="4" s="1"/>
  <c r="BK227" i="3"/>
  <c r="BK181" i="3"/>
  <c r="K176" i="3"/>
  <c r="BE176" i="3" s="1"/>
  <c r="BK157" i="3"/>
  <c r="BK124" i="3"/>
  <c r="K217" i="2"/>
  <c r="BE217" i="2" s="1"/>
  <c r="BK191" i="2"/>
  <c r="BK184" i="2"/>
  <c r="BK176" i="2"/>
  <c r="K150" i="2"/>
  <c r="BE150" i="2"/>
  <c r="BK145" i="2"/>
  <c r="BK133" i="2"/>
  <c r="K127" i="2"/>
  <c r="BE127" i="2"/>
  <c r="BK124" i="2"/>
  <c r="BK135" i="4" l="1"/>
  <c r="Q121" i="2"/>
  <c r="Q120" i="2" s="1"/>
  <c r="R186" i="2"/>
  <c r="J99" i="2" s="1"/>
  <c r="X121" i="2"/>
  <c r="X120" i="2" s="1"/>
  <c r="T186" i="2"/>
  <c r="X186" i="2"/>
  <c r="Q121" i="3"/>
  <c r="Q120" i="3" s="1"/>
  <c r="T193" i="3"/>
  <c r="R193" i="3"/>
  <c r="J99" i="3"/>
  <c r="T121" i="2"/>
  <c r="T120" i="2"/>
  <c r="T119" i="2" s="1"/>
  <c r="AW95" i="1" s="1"/>
  <c r="R121" i="2"/>
  <c r="R120" i="2"/>
  <c r="J97" i="2" s="1"/>
  <c r="V186" i="2"/>
  <c r="V121" i="3"/>
  <c r="V120" i="3"/>
  <c r="X121" i="3"/>
  <c r="X120" i="3"/>
  <c r="Q193" i="3"/>
  <c r="I99" i="3"/>
  <c r="X118" i="4"/>
  <c r="X117" i="4"/>
  <c r="V121" i="2"/>
  <c r="V120" i="2"/>
  <c r="V119" i="2" s="1"/>
  <c r="Q186" i="2"/>
  <c r="I99" i="2" s="1"/>
  <c r="T121" i="3"/>
  <c r="T120" i="3" s="1"/>
  <c r="T119" i="3" s="1"/>
  <c r="AW96" i="1" s="1"/>
  <c r="R121" i="3"/>
  <c r="R120" i="3" s="1"/>
  <c r="R119" i="3" s="1"/>
  <c r="J96" i="3" s="1"/>
  <c r="K31" i="3" s="1"/>
  <c r="AT96" i="1" s="1"/>
  <c r="V193" i="3"/>
  <c r="X193" i="3"/>
  <c r="T118" i="4"/>
  <c r="T117" i="4" s="1"/>
  <c r="AW97" i="1" s="1"/>
  <c r="V118" i="4"/>
  <c r="V117" i="4"/>
  <c r="Q118" i="4"/>
  <c r="Q117" i="4"/>
  <c r="I96" i="4"/>
  <c r="K30" i="4"/>
  <c r="AS97" i="1" s="1"/>
  <c r="R118" i="4"/>
  <c r="R117" i="4" s="1"/>
  <c r="J96" i="4" s="1"/>
  <c r="K31" i="4" s="1"/>
  <c r="AT97" i="1" s="1"/>
  <c r="BK118" i="5"/>
  <c r="K118" i="5"/>
  <c r="K97" i="5" s="1"/>
  <c r="T118" i="5"/>
  <c r="T117" i="5"/>
  <c r="AW98" i="1"/>
  <c r="V118" i="5"/>
  <c r="V117" i="5"/>
  <c r="X118" i="5"/>
  <c r="X117" i="5"/>
  <c r="Q118" i="5"/>
  <c r="Q117" i="5"/>
  <c r="I96" i="5"/>
  <c r="K30" i="5"/>
  <c r="AS98" i="1" s="1"/>
  <c r="R118" i="5"/>
  <c r="R117" i="5"/>
  <c r="J96" i="5"/>
  <c r="K31" i="5" s="1"/>
  <c r="AT98" i="1" s="1"/>
  <c r="E109" i="2"/>
  <c r="J116" i="2"/>
  <c r="J92" i="3"/>
  <c r="J113" i="3"/>
  <c r="F92" i="2"/>
  <c r="J91" i="3"/>
  <c r="J89" i="4"/>
  <c r="J91" i="4"/>
  <c r="J114" i="4"/>
  <c r="J91" i="2"/>
  <c r="E85" i="3"/>
  <c r="F92" i="4"/>
  <c r="J89" i="2"/>
  <c r="F92" i="3"/>
  <c r="E85" i="4"/>
  <c r="BE135" i="4"/>
  <c r="BE145" i="4"/>
  <c r="E85" i="5"/>
  <c r="J89" i="5"/>
  <c r="J91" i="5"/>
  <c r="F92" i="5"/>
  <c r="J92" i="5"/>
  <c r="F37" i="2"/>
  <c r="BD95" i="1" s="1"/>
  <c r="F37" i="4"/>
  <c r="BD97" i="1"/>
  <c r="F38" i="4"/>
  <c r="BE97" i="1" s="1"/>
  <c r="F37" i="5"/>
  <c r="BD98" i="1"/>
  <c r="BK127" i="2"/>
  <c r="K133" i="2"/>
  <c r="BE133" i="2"/>
  <c r="K145" i="2"/>
  <c r="BE145" i="2" s="1"/>
  <c r="K154" i="2"/>
  <c r="BE154" i="2"/>
  <c r="BK161" i="2"/>
  <c r="K184" i="2"/>
  <c r="BE184" i="2" s="1"/>
  <c r="K124" i="3"/>
  <c r="BE124" i="3"/>
  <c r="BK138" i="3"/>
  <c r="BK161" i="3"/>
  <c r="K166" i="3"/>
  <c r="BE166" i="3"/>
  <c r="BK150" i="2"/>
  <c r="K171" i="2"/>
  <c r="BE171" i="2"/>
  <c r="K200" i="2"/>
  <c r="BE200" i="2" s="1"/>
  <c r="BK130" i="3"/>
  <c r="K181" i="3"/>
  <c r="BE181" i="3"/>
  <c r="BK125" i="4"/>
  <c r="K139" i="4"/>
  <c r="BE139" i="4"/>
  <c r="K165" i="2"/>
  <c r="BE165" i="2" s="1"/>
  <c r="BK144" i="3"/>
  <c r="K173" i="3"/>
  <c r="BE173" i="3"/>
  <c r="K198" i="3"/>
  <c r="BE198" i="3" s="1"/>
  <c r="K227" i="3"/>
  <c r="BE227" i="3"/>
  <c r="BK127" i="4"/>
  <c r="BK141" i="4"/>
  <c r="K121" i="5"/>
  <c r="BE121" i="5"/>
  <c r="K131" i="5"/>
  <c r="BE131" i="5" s="1"/>
  <c r="K36" i="2"/>
  <c r="AY95" i="1"/>
  <c r="F36" i="3"/>
  <c r="BC96" i="1" s="1"/>
  <c r="F38" i="3"/>
  <c r="BE96" i="1"/>
  <c r="F36" i="4"/>
  <c r="BC97" i="1" s="1"/>
  <c r="K36" i="5"/>
  <c r="AY98" i="1"/>
  <c r="F39" i="5"/>
  <c r="BF98" i="1" s="1"/>
  <c r="BK129" i="2"/>
  <c r="K139" i="2"/>
  <c r="BE139" i="2" s="1"/>
  <c r="BK148" i="2"/>
  <c r="K156" i="2"/>
  <c r="BE156" i="2"/>
  <c r="K176" i="2"/>
  <c r="BE176" i="2" s="1"/>
  <c r="BK227" i="2"/>
  <c r="BK127" i="3"/>
  <c r="K141" i="3"/>
  <c r="BE141" i="3" s="1"/>
  <c r="BK163" i="3"/>
  <c r="K136" i="2"/>
  <c r="BE136" i="2" s="1"/>
  <c r="BK152" i="2"/>
  <c r="BK174" i="2"/>
  <c r="K208" i="2"/>
  <c r="BE208" i="2" s="1"/>
  <c r="BK147" i="3"/>
  <c r="BK170" i="3"/>
  <c r="K194" i="3"/>
  <c r="BE194" i="3" s="1"/>
  <c r="K119" i="4"/>
  <c r="BE119" i="4"/>
  <c r="K131" i="4"/>
  <c r="BE131" i="4" s="1"/>
  <c r="K122" i="2"/>
  <c r="BE122" i="2"/>
  <c r="BK168" i="3"/>
  <c r="K187" i="3"/>
  <c r="BE187" i="3" s="1"/>
  <c r="BK218" i="3"/>
  <c r="BK123" i="4"/>
  <c r="K137" i="4"/>
  <c r="BE137" i="4" s="1"/>
  <c r="BK151" i="4"/>
  <c r="K119" i="5"/>
  <c r="BE119" i="5" s="1"/>
  <c r="K125" i="5"/>
  <c r="BE125" i="5"/>
  <c r="F38" i="2"/>
  <c r="BE95" i="1" s="1"/>
  <c r="F36" i="2"/>
  <c r="BC95" i="1"/>
  <c r="K36" i="4"/>
  <c r="AY97" i="1" s="1"/>
  <c r="F36" i="5"/>
  <c r="BC98" i="1"/>
  <c r="F38" i="5"/>
  <c r="BE98" i="1" s="1"/>
  <c r="K168" i="2"/>
  <c r="BE168" i="2"/>
  <c r="BK132" i="3"/>
  <c r="K150" i="3"/>
  <c r="BE150" i="3" s="1"/>
  <c r="K124" i="2"/>
  <c r="BE124" i="2"/>
  <c r="K142" i="2"/>
  <c r="BE142" i="2" s="1"/>
  <c r="K182" i="2"/>
  <c r="BE182" i="2"/>
  <c r="BK217" i="2"/>
  <c r="BK155" i="3"/>
  <c r="K179" i="3"/>
  <c r="BE179" i="3"/>
  <c r="K147" i="4"/>
  <c r="BE147" i="4" s="1"/>
  <c r="BK178" i="2"/>
  <c r="K157" i="3"/>
  <c r="BE157" i="3" s="1"/>
  <c r="BK183" i="3"/>
  <c r="BK206" i="3"/>
  <c r="K236" i="3"/>
  <c r="BE236" i="3" s="1"/>
  <c r="K129" i="4"/>
  <c r="BE129" i="4"/>
  <c r="BK143" i="4"/>
  <c r="K123" i="5"/>
  <c r="BE123" i="5" s="1"/>
  <c r="K36" i="3"/>
  <c r="AY96" i="1"/>
  <c r="F39" i="3"/>
  <c r="BF96" i="1" s="1"/>
  <c r="F39" i="2"/>
  <c r="BF95" i="1"/>
  <c r="F37" i="3"/>
  <c r="BD96" i="1" s="1"/>
  <c r="F39" i="4"/>
  <c r="BF97" i="1"/>
  <c r="BK158" i="2"/>
  <c r="K191" i="2"/>
  <c r="BE191" i="2"/>
  <c r="K153" i="3"/>
  <c r="BE153" i="3" s="1"/>
  <c r="BK163" i="2"/>
  <c r="K187" i="2"/>
  <c r="BE187" i="2"/>
  <c r="BK122" i="3"/>
  <c r="K159" i="3"/>
  <c r="BE159" i="3"/>
  <c r="K191" i="3"/>
  <c r="BE191" i="3" s="1"/>
  <c r="BK121" i="4"/>
  <c r="BK134" i="3"/>
  <c r="BK176" i="3"/>
  <c r="BK189" i="3"/>
  <c r="K210" i="3"/>
  <c r="BE210" i="3"/>
  <c r="BK133" i="4"/>
  <c r="BK149" i="4"/>
  <c r="K128" i="5"/>
  <c r="BE128" i="5"/>
  <c r="K134" i="5"/>
  <c r="BE134" i="5" s="1"/>
  <c r="V119" i="3" l="1"/>
  <c r="Q119" i="3"/>
  <c r="I96" i="3" s="1"/>
  <c r="K30" i="3" s="1"/>
  <c r="AS96" i="1" s="1"/>
  <c r="X119" i="2"/>
  <c r="Q119" i="2"/>
  <c r="I96" i="2"/>
  <c r="K30" i="2" s="1"/>
  <c r="AS95" i="1" s="1"/>
  <c r="X119" i="3"/>
  <c r="I98" i="2"/>
  <c r="J97" i="3"/>
  <c r="I98" i="3"/>
  <c r="R119" i="2"/>
  <c r="J96" i="2"/>
  <c r="K31" i="2" s="1"/>
  <c r="AT95" i="1" s="1"/>
  <c r="AT94" i="1" s="1"/>
  <c r="J97" i="4"/>
  <c r="I97" i="2"/>
  <c r="J98" i="2"/>
  <c r="I97" i="3"/>
  <c r="J98" i="3"/>
  <c r="I97" i="4"/>
  <c r="I97" i="5"/>
  <c r="J97" i="5"/>
  <c r="BK117" i="5"/>
  <c r="K117" i="5"/>
  <c r="K96" i="5" s="1"/>
  <c r="BK121" i="2"/>
  <c r="BK120" i="2" s="1"/>
  <c r="K120" i="2" s="1"/>
  <c r="K97" i="2" s="1"/>
  <c r="BK121" i="3"/>
  <c r="BK120" i="3" s="1"/>
  <c r="K120" i="3" s="1"/>
  <c r="K97" i="3" s="1"/>
  <c r="BK193" i="3"/>
  <c r="K193" i="3" s="1"/>
  <c r="K99" i="3" s="1"/>
  <c r="BK118" i="4"/>
  <c r="BK117" i="4"/>
  <c r="K117" i="4" s="1"/>
  <c r="K96" i="4" s="1"/>
  <c r="BK186" i="2"/>
  <c r="K186" i="2"/>
  <c r="K99" i="2" s="1"/>
  <c r="K35" i="2"/>
  <c r="AX95" i="1" s="1"/>
  <c r="AV95" i="1" s="1"/>
  <c r="K35" i="3"/>
  <c r="AX96" i="1"/>
  <c r="AV96" i="1" s="1"/>
  <c r="K35" i="5"/>
  <c r="AX98" i="1" s="1"/>
  <c r="AV98" i="1" s="1"/>
  <c r="BC94" i="1"/>
  <c r="W30" i="1"/>
  <c r="BE94" i="1"/>
  <c r="BA94" i="1"/>
  <c r="F35" i="3"/>
  <c r="BB96" i="1" s="1"/>
  <c r="BF94" i="1"/>
  <c r="W33" i="1"/>
  <c r="F35" i="4"/>
  <c r="BB97" i="1" s="1"/>
  <c r="AW94" i="1"/>
  <c r="F35" i="2"/>
  <c r="BB95" i="1" s="1"/>
  <c r="BD94" i="1"/>
  <c r="W31" i="1"/>
  <c r="K35" i="4"/>
  <c r="AX97" i="1" s="1"/>
  <c r="AV97" i="1" s="1"/>
  <c r="F35" i="5"/>
  <c r="BB98" i="1" s="1"/>
  <c r="K121" i="2" l="1"/>
  <c r="K98" i="2"/>
  <c r="K121" i="3"/>
  <c r="K98" i="3"/>
  <c r="BK119" i="2"/>
  <c r="K119" i="2"/>
  <c r="K118" i="4"/>
  <c r="K97" i="4"/>
  <c r="BK119" i="3"/>
  <c r="K119" i="3"/>
  <c r="AY94" i="1"/>
  <c r="AK30" i="1"/>
  <c r="K32" i="2"/>
  <c r="AG95" i="1" s="1"/>
  <c r="AN95" i="1" s="1"/>
  <c r="AS94" i="1"/>
  <c r="AZ94" i="1"/>
  <c r="K32" i="4"/>
  <c r="AG97" i="1"/>
  <c r="AN97" i="1"/>
  <c r="K32" i="5"/>
  <c r="AG98" i="1" s="1"/>
  <c r="AN98" i="1" s="1"/>
  <c r="BB94" i="1"/>
  <c r="AX94" i="1" s="1"/>
  <c r="AK29" i="1" s="1"/>
  <c r="W32" i="1"/>
  <c r="K32" i="3"/>
  <c r="AG96" i="1" s="1"/>
  <c r="AN96" i="1" s="1"/>
  <c r="K96" i="2" l="1"/>
  <c r="K41" i="3"/>
  <c r="K96" i="3"/>
  <c r="K41" i="4"/>
  <c r="K41" i="2"/>
  <c r="K41" i="5"/>
  <c r="W29" i="1"/>
  <c r="AV94" i="1"/>
  <c r="AN94" i="1" s="1"/>
  <c r="AG94" i="1"/>
  <c r="AK26" i="1" l="1"/>
  <c r="AK35" i="1"/>
</calcChain>
</file>

<file path=xl/sharedStrings.xml><?xml version="1.0" encoding="utf-8"?>
<sst xmlns="http://schemas.openxmlformats.org/spreadsheetml/2006/main" count="3038" uniqueCount="504">
  <si>
    <t>Export Komplet</t>
  </si>
  <si>
    <t/>
  </si>
  <si>
    <t>2.0</t>
  </si>
  <si>
    <t>ZAMOK</t>
  </si>
  <si>
    <t>False</t>
  </si>
  <si>
    <t>True</t>
  </si>
  <si>
    <t>{9150ddd1-d7de-4604-82ea-405074286171}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</si>
  <si>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</si>
  <si>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</si>
  <si>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</si>
  <si>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</si>
  <si>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</si>
  <si>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</si>
  <si>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</si>
  <si>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</si>
  <si>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635190040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</si>
  <si>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</si>
  <si>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</si>
  <si>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Výměna kolejnic v úseku Vratimov - Frýdek Místek</t>
  </si>
  <si>
    <t>KSO:</t>
  </si>
  <si>
    <t>824</t>
  </si>
  <si>
    <t>CC-CZ:</t>
  </si>
  <si>
    <t>212</t>
  </si>
  <si>
    <t>Místo:</t>
  </si>
  <si>
    <t>Vratimov - Frýdek Místek</t>
  </si>
  <si>
    <t>Datum:</t>
  </si>
  <si>
    <t>26. 8. 2020</t>
  </si>
  <si>
    <t>Zadavatel:</t>
  </si>
  <si>
    <t>IČ:</t>
  </si>
  <si>
    <t>70994234</t>
  </si>
  <si>
    <t>Správa železnic s.o.,OŘ Ostrava,ST Ostrava</t>
  </si>
  <si>
    <t>DIČ:</t>
  </si>
  <si>
    <t>CZ70994234</t>
  </si>
  <si>
    <t>Uchazeč:</t>
  </si>
  <si>
    <t>Vyplň údaj</t>
  </si>
  <si>
    <t>Projektant:</t>
  </si>
  <si>
    <t xml:space="preserve"> 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</si>
  <si>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</si>
  <si>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</si>
  <si>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</si>
  <si>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</si>
  <si>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</si>
  <si>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</si>
  <si>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</si>
  <si>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</si>
  <si>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</si>
  <si>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</si>
  <si>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</si>
  <si>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</si>
  <si>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</si>
  <si>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</si>
  <si>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</si>
  <si>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</si>
  <si>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</si>
  <si>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</si>
  <si>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</si>
  <si>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</si>
  <si>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</si>
  <si>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</si>
  <si>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</si>
  <si>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</si>
  <si>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</si>
  <si>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</si>
  <si>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</si>
  <si>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</si>
  <si>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</si>
  <si>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</si>
  <si>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</si>
  <si>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</si>
  <si>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</si>
  <si>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</si>
  <si>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</si>
  <si>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</si>
  <si>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</si>
  <si>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</si>
  <si>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</si>
  <si>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</si>
  <si>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</si>
  <si>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</si>
  <si>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</si>
  <si>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</si>
  <si>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</si>
  <si>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</si>
  <si>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</si>
  <si>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</si>
  <si>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</si>
  <si>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</si>
  <si>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Výměna kolejnic v úseku Vratimov - Paskov</t>
  </si>
  <si>
    <t>STA</t>
  </si>
  <si>
    <t>1</t>
  </si>
  <si>
    <t>{52f4e922-07da-4dbc-9d7c-f0a5af24bc63}</t>
  </si>
  <si>
    <t>2</t>
  </si>
  <si>
    <t>SO02</t>
  </si>
  <si>
    <t>Výměna kolejnic v úseku Lískovec u FM - Frýdek-Místek</t>
  </si>
  <si>
    <t>{6da7a902-03c1-4a47-a78b-b12d8c417881}</t>
  </si>
  <si>
    <t>SO03</t>
  </si>
  <si>
    <t>Technologická část SSZT</t>
  </si>
  <si>
    <t>{946274d9-a9f3-45a3-b7dd-57940292a1d1}</t>
  </si>
  <si>
    <t>VRN</t>
  </si>
  <si>
    <t>soupis VRN</t>
  </si>
  <si>
    <t>{a5d0bf67-1d3b-4138-a038-25237df1f0c1}</t>
  </si>
  <si>
    <t>KRYCÍ LIST SOUPISU PRACÍ</t>
  </si>
  <si>
    <t>Objekt:</t>
  </si>
  <si>
    <t>SO01 - Výměna kolejnic v úseku Vratimov - Paskov</t>
  </si>
  <si>
    <t>Správa železnic s.o., OŘ Ostrava, ST Ostrava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</si>
  <si>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</si>
  <si>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</si>
  <si>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</si>
  <si>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</si>
  <si>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</si>
  <si>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</si>
  <si>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</si>
  <si>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</si>
  <si>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</si>
  <si>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</si>
  <si>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</si>
  <si>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</si>
  <si>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</si>
  <si>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</si>
  <si>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</si>
  <si>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</si>
  <si>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</si>
  <si>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</si>
  <si>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</si>
  <si>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</si>
  <si>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</si>
  <si>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</si>
  <si>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</si>
  <si>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</si>
  <si>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</si>
  <si>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</si>
  <si>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</si>
  <si>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</si>
  <si>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</si>
  <si>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</si>
  <si>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</si>
  <si>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</si>
  <si>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</si>
  <si>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</si>
  <si>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</si>
  <si>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5905105030</t>
  </si>
  <si>
    <t>Doplnění KL kamenivem souvisle strojně v koleji</t>
  </si>
  <si>
    <t>m3</t>
  </si>
  <si>
    <t>Sborník UOŽI 01 2020</t>
  </si>
  <si>
    <t>4</t>
  </si>
  <si>
    <t>763602249</t>
  </si>
  <si>
    <t>PP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</si>
  <si>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</si>
  <si>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5905110010</t>
  </si>
  <si>
    <t>Snížení KL pod patou kolejnice v koleji</t>
  </si>
  <si>
    <t>km</t>
  </si>
  <si>
    <t>Sborník UOŽI 01 2019</t>
  </si>
  <si>
    <t>-787875528</t>
  </si>
  <si>
    <t>Snížení KL pod patou kolejnice v koleji. Poznámka: 1. V cenách jsou započteny náklady na snížení KL pod patou kolejnice ručně vidlemi. 2. V cenách nejsou obsaženy náklady na doplnění a dodávku kameniva.</t>
  </si>
  <si>
    <t>P</t>
  </si>
  <si>
    <t>Poznámka k položce:_x000D_
Kilometr koleje=km</t>
  </si>
  <si>
    <t>3</t>
  </si>
  <si>
    <t>5906110015</t>
  </si>
  <si>
    <t>Oprava rozdělení pražců příčných betonových posun do 5 cm</t>
  </si>
  <si>
    <t>kus</t>
  </si>
  <si>
    <t>1310076841</t>
  </si>
  <si>
    <t>Oprava rozdělení pražců příčných betonových posun do 5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</si>
  <si>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5907010080</t>
  </si>
  <si>
    <t>Výměna LISŮ tv. S49 rozdělení "d"</t>
  </si>
  <si>
    <t>m</t>
  </si>
  <si>
    <t>96004148</t>
  </si>
  <si>
    <t>Výměna LISŮ tv. S49 rozdělení "d".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</si>
  <si>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Poznámka k položce:_x000D_
Metr kolejnice=m</t>
  </si>
  <si>
    <t>VV</t>
  </si>
  <si>
    <t>8*4"</t>
  </si>
  <si>
    <t>5907025490</t>
  </si>
  <si>
    <t>Výměna kolejnicových pásů současně s výměnou pryžové podložky tv. S49 rozdělení "d"</t>
  </si>
  <si>
    <t>-2073632037</t>
  </si>
  <si>
    <t>Výměna kolejnicových pásů současně s výměnou pryžové podložky tv. S49 rozdělení "d".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</si>
  <si>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</t>
  </si>
  <si>
    <t>5907050120</t>
  </si>
  <si>
    <t>Dělení kolejnic kyslíkem tv. S49</t>
  </si>
  <si>
    <t>114336790</t>
  </si>
  <si>
    <t>Dělení kolejnic kyslíkem tv. S49. Poznámka: 1. V cenách jsou započteny náklady na manipulaci, podložení, označení a provedení řezu kolejnice.</t>
  </si>
  <si>
    <t>Poznámka k položce:_x000D_
Řez=kus</t>
  </si>
  <si>
    <t>7</t>
  </si>
  <si>
    <t>5907055020</t>
  </si>
  <si>
    <t>Vrtání kolejnic otvor o průměru přes 10 do 23 mm</t>
  </si>
  <si>
    <t>424452112</t>
  </si>
  <si>
    <t>Vrtání kolejnic otvor o průměru přes 10 do 23 mm. Poznámka: 1. V cenách jsou započteny náklady na manipulaci podložení, označení a provedení vrtu ve stojině kolejnice.</t>
  </si>
  <si>
    <t>Poznámka k položce:_x000D_
Vrt=kus</t>
  </si>
  <si>
    <t>8</t>
  </si>
  <si>
    <t>5908005430</t>
  </si>
  <si>
    <t>Oprava kolejnicového styku demontáž spojek tv. S49</t>
  </si>
  <si>
    <t>styk</t>
  </si>
  <si>
    <t>1389645592</t>
  </si>
  <si>
    <t>Oprava kolejnicového styku demontáž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</si>
  <si>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Poznámka k položce:_x000D_
Spojka=kus</t>
  </si>
  <si>
    <t>9</t>
  </si>
  <si>
    <t>5908005530</t>
  </si>
  <si>
    <t>Oprava kolejnicového styku montáž spojek tv. S49</t>
  </si>
  <si>
    <t>-2026307886</t>
  </si>
  <si>
    <t>Oprava kolejnicového styku 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</si>
  <si>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10</t>
  </si>
  <si>
    <t>5908010030</t>
  </si>
  <si>
    <t>Zřízení kolejnicového styku bez rozřezu tv. S49</t>
  </si>
  <si>
    <t>-844799415</t>
  </si>
  <si>
    <t>Zřízení kolejnicového styku bez rozřezu tv. S49.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</si>
  <si>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11</t>
  </si>
  <si>
    <t>5908010130</t>
  </si>
  <si>
    <t>Zřízení kolejnicového styku s rozřezem a vrtáním - 4 otvory tv. S49</t>
  </si>
  <si>
    <t>1653671828</t>
  </si>
  <si>
    <t>Zřízení kolejnicového styku s rozřezem a vrtáním - 4 otvory tv. S49.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</si>
  <si>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12</t>
  </si>
  <si>
    <t>5908050007</t>
  </si>
  <si>
    <t>Výměna upevnění podkladnicového komplety</t>
  </si>
  <si>
    <t>úl.pl.</t>
  </si>
  <si>
    <t>890642295</t>
  </si>
  <si>
    <t>Výměna upevnění podkladnicového komplety. Poznámka: 1. V cenách jsou započteny náklady na demontáž, výměnu a montáž, ošetření součástí mazivem a naložení výzisku na dopravní prostředek. 2. V cenách nejsou obsaženy náklady na vrtání pražce a dodávku materiálu.</t>
  </si>
  <si>
    <t>13</t>
  </si>
  <si>
    <t>5908087020</t>
  </si>
  <si>
    <t>Ojedinělá demontáž drobného kolejiva (svěrky, spony, šrouby, kroužky, vložky, podložky)</t>
  </si>
  <si>
    <t>-293474495</t>
  </si>
  <si>
    <t>Ojedinělá demontáž drobného kolejiva (svěrky, spony, šrouby, kroužky, vložky, podložky). Poznámka: 1. V cenách jsou započteny náklady na demontáž a naložení na dopravní prostředek.</t>
  </si>
  <si>
    <t>14</t>
  </si>
  <si>
    <t>5909010030</t>
  </si>
  <si>
    <t>Ojedinělé ruční podbití pražců příčných betonových</t>
  </si>
  <si>
    <t>792207183</t>
  </si>
  <si>
    <t>Ojedinělé ruční podbití pražců příčných betonových. Poznámka: 1. V cenách jsou započteny náklady na podbití pražce oboustranně v otevřeném i zapuštěném KL, odstranění kameniva, zdvih, ruční podbití, úprava profilu KL a případná úprava snížení pod patou kolejnice.</t>
  </si>
  <si>
    <t>5909032020</t>
  </si>
  <si>
    <t>Přesná úprava GPK koleje směrové a výškové uspořádání pražce betonové</t>
  </si>
  <si>
    <t>-1424200087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</si>
  <si>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</si>
  <si>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16</t>
  </si>
  <si>
    <t>5910020030</t>
  </si>
  <si>
    <t>Svařování kolejnic termitem plný předehřev standardní spára svar sériový tv. S49</t>
  </si>
  <si>
    <t>svar</t>
  </si>
  <si>
    <t>1772488712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</si>
  <si>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</si>
  <si>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17</t>
  </si>
  <si>
    <t>5910035030</t>
  </si>
  <si>
    <t>Dosažení dovolené upínací teploty v BK prodloužením kolejnicového pásu v koleji tv. S49</t>
  </si>
  <si>
    <t>669432791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</si>
  <si>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</si>
  <si>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18</t>
  </si>
  <si>
    <t>5910040320</t>
  </si>
  <si>
    <t>Umožnění volné dilatace kolejnice demontáž upevňovadel s osazením kluzných podložek rozdělení pražců "d"</t>
  </si>
  <si>
    <t>159573941</t>
  </si>
  <si>
    <t>Umožnění volné dilatace kolejnice demontáž upevňovadel s osazením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</si>
  <si>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19</t>
  </si>
  <si>
    <t>5910040420</t>
  </si>
  <si>
    <t>Umožnění volné dilatace kolejnice montáž upevňovadel s odstraněním kluzných podložek rozdělení pražců "d"</t>
  </si>
  <si>
    <t>362527673</t>
  </si>
  <si>
    <t>Umožnění volné dilatace kolejnice montáž upevňovadel s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</si>
  <si>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20</t>
  </si>
  <si>
    <t>5910045020</t>
  </si>
  <si>
    <t>Zajištění polohy kolejnice bočními válečkovými opěrkami rozdělení pražců "d"</t>
  </si>
  <si>
    <t>-31328622</t>
  </si>
  <si>
    <t>Zajištění polohy kolejnice bočními válečkovými opěrkami rozdělení pražců "d". Poznámka: 1. V cenách jsou započteny náklady na montáž a demontáž bočních opěrek v oblouku o malém poloměru.</t>
  </si>
  <si>
    <t>5913035010</t>
  </si>
  <si>
    <t>Demontáž celopryžové přejezdové konstrukce málo zatížené v koleji část vnější a vnitřní bez závěrných zídek</t>
  </si>
  <si>
    <t>1940035163</t>
  </si>
  <si>
    <t>Demontáž celopryžové přejezdové konstrukce málo zatížené v koleji část vnější a vnitřní bez závěrných zídek. Poznámka: 1. V cenách jsou započteny náklady na demontáž konstrukce, naložení na dopravní prostředek.</t>
  </si>
  <si>
    <t>22</t>
  </si>
  <si>
    <t>5913040010</t>
  </si>
  <si>
    <t>Montáž celopryžové přejezdové konstrukce málo zatížené v koleji část vnější a vnitřní bez závěrných zídek</t>
  </si>
  <si>
    <t>-144891162</t>
  </si>
  <si>
    <t>Montáž celopryžové přejezdové konstrukce málo zatížené v koleji část vnější a vnitřní bez závěrných zídek. Poznámka: 1. V cenách jsou započteny náklady na montáž konstrukce. 2. V cenách nejsou obsaženy náklady na dodávku materiálu.</t>
  </si>
  <si>
    <t>23</t>
  </si>
  <si>
    <t>M</t>
  </si>
  <si>
    <t>5955101000</t>
  </si>
  <si>
    <t>Kamenivo drcené štěrk frakce 31,5/63 třídy BI</t>
  </si>
  <si>
    <t>t</t>
  </si>
  <si>
    <t>-1396080649</t>
  </si>
  <si>
    <t>170"nový štěrk</t>
  </si>
  <si>
    <t>Součet</t>
  </si>
  <si>
    <t>24</t>
  </si>
  <si>
    <t>5958128010</t>
  </si>
  <si>
    <t>Komplety ŽS 4 (šroub RS 1, matice M 24, podložka Fe6, svěrka ŽS4)</t>
  </si>
  <si>
    <t>-789223478</t>
  </si>
  <si>
    <t>25</t>
  </si>
  <si>
    <t>5958158005</t>
  </si>
  <si>
    <t>Podložka pryžová pod patu kolejnice S49  183/126/6</t>
  </si>
  <si>
    <t>-824672209</t>
  </si>
  <si>
    <t>OST</t>
  </si>
  <si>
    <t>Ostatní</t>
  </si>
  <si>
    <t>26</t>
  </si>
  <si>
    <t>9902100200</t>
  </si>
  <si>
    <t>Doprava dodávek zhotovitele, dodávek objednatele nebo výzisku mechanizací přes 3,5 t sypanin  do 20 km</t>
  </si>
  <si>
    <t>512</t>
  </si>
  <si>
    <t>798211453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</si>
  <si>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</si>
  <si>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Měrnou jednotkou je t přepravovaného materiálu.</t>
  </si>
  <si>
    <t>0,837"pryžové podložky odvoz na skládku</t>
  </si>
  <si>
    <t>27</t>
  </si>
  <si>
    <t>9902200100</t>
  </si>
  <si>
    <t>Doprava dodávek zhotovitele, dodávek objednatele nebo výzisku mechanizací přes 3,5 t objemnějšího kusového materiálu do 10 km</t>
  </si>
  <si>
    <t>1500317879</t>
  </si>
  <si>
    <t>Doprava dodávek zhotovitele, dodávek objednatele nebo výzisku mechanizací přes 3,5 t objemnějšího kusového materiálu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</si>
  <si>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1*140"nové S49</t>
  </si>
  <si>
    <t>1*140"užité S49</t>
  </si>
  <si>
    <t>0,837"pryž.podl.</t>
  </si>
  <si>
    <t>0,123"svěrky</t>
  </si>
  <si>
    <t>1,954"použíté LISy</t>
  </si>
  <si>
    <t>28</t>
  </si>
  <si>
    <t>9902200500</t>
  </si>
  <si>
    <t>Doprava dodávek zhotovitele, dodávek objednatele nebo výzisku mechanizací přes 3,5 t objemnějšího kusového materiálu do 60 km</t>
  </si>
  <si>
    <t>926472446</t>
  </si>
  <si>
    <t>Doprava dodávek zhotovitele, dodávek objednatele nebo výzisku mechanizací přes 3,5 t objemnějšího kusového materiálu do 60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</si>
  <si>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0,123"nové svěrky</t>
  </si>
  <si>
    <t>0,837"nové podložky</t>
  </si>
  <si>
    <t>0,008"propojky</t>
  </si>
  <si>
    <t>29</t>
  </si>
  <si>
    <t>9902900200</t>
  </si>
  <si>
    <t>Naložení  objemnějšího kusového materiálu, vybouraných hmot</t>
  </si>
  <si>
    <t>-503190236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</si>
  <si>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</si>
  <si>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1*140"složení nové S49</t>
  </si>
  <si>
    <t>1*140" naložení nové S49</t>
  </si>
  <si>
    <t>1*140" naložení staré S49</t>
  </si>
  <si>
    <t>1,954"užité LISy</t>
  </si>
  <si>
    <t>0,837"užité pryž.podl.</t>
  </si>
  <si>
    <t>0,123"užité ŽS4</t>
  </si>
  <si>
    <t>30</t>
  </si>
  <si>
    <t>9903200100</t>
  </si>
  <si>
    <t>Přeprava mechanizace na místo prováděných prací o hmotnosti přes 12 t přes 50 do 100 km</t>
  </si>
  <si>
    <t>175115870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</si>
  <si>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</si>
  <si>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3"jeřáb složení</t>
  </si>
  <si>
    <t>3"jeřáb naložení</t>
  </si>
  <si>
    <t>2"MHS</t>
  </si>
  <si>
    <t>1"ASP</t>
  </si>
  <si>
    <t>1"Pušl</t>
  </si>
  <si>
    <t>1"Loko</t>
  </si>
  <si>
    <t>4"plošinové vozy</t>
  </si>
  <si>
    <t>31</t>
  </si>
  <si>
    <t>9909000200</t>
  </si>
  <si>
    <t>Poplatek za uložení nebezpečného odpadu na oficiální skládku</t>
  </si>
  <si>
    <t>1173117600</t>
  </si>
  <si>
    <t>Poplatek za uložení nebezpečného odpadu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</si>
  <si>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SO02 - Výměna kolejnic v úseku Lískovec u FM - Frýdek-Místek</t>
  </si>
  <si>
    <t>1308363278</t>
  </si>
  <si>
    <t>-2123729709</t>
  </si>
  <si>
    <t>5906005020</t>
  </si>
  <si>
    <t>Ruční výměna pražce v KL otevřeném pražec dřevěný příčný vystrojený</t>
  </si>
  <si>
    <t>-884184616</t>
  </si>
  <si>
    <t>Ruční výměna pražce v KL otevřeném pražec dřevěný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</si>
  <si>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Poznámka k položce:_x000D_
Pražec=kus</t>
  </si>
  <si>
    <t>5906050010</t>
  </si>
  <si>
    <t>Příplatek za obtížnost ruční výměny pražce dřevěný za betonový</t>
  </si>
  <si>
    <t>2010242676</t>
  </si>
  <si>
    <t>Příplatek za obtížnost ruční výměny pražce dřevěný za betonový. Poznámka: 1. V cenách jsou započteny náklady na manipulaci s pražci.</t>
  </si>
  <si>
    <t>5906110005</t>
  </si>
  <si>
    <t>Oprava rozdělení pražců příčných dřevěných posun do 5 cm</t>
  </si>
  <si>
    <t>507348805</t>
  </si>
  <si>
    <t>Oprava rozdělení pražců příčných dřevěných posun do 5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</si>
  <si>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30092527</t>
  </si>
  <si>
    <t>7*4"</t>
  </si>
  <si>
    <t>5907025040</t>
  </si>
  <si>
    <t>Výměna kolejnicových pásů stávající upevnění tv. S49 rozdělení "d"</t>
  </si>
  <si>
    <t>1974869902</t>
  </si>
  <si>
    <t>Výměna kolejnicových pásů stávající upevnění tv. S49 rozdělení "d".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</si>
  <si>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-829644802</t>
  </si>
  <si>
    <t>-703839276</t>
  </si>
  <si>
    <t>-223660469</t>
  </si>
  <si>
    <t>1788269521</t>
  </si>
  <si>
    <t>1460612870</t>
  </si>
  <si>
    <t>-582287248</t>
  </si>
  <si>
    <t>-305441007</t>
  </si>
  <si>
    <t>-1285362444</t>
  </si>
  <si>
    <t>-2129967873</t>
  </si>
  <si>
    <t>1827210608</t>
  </si>
  <si>
    <t>-1865255414</t>
  </si>
  <si>
    <t>-1584553854</t>
  </si>
  <si>
    <t>-585429673</t>
  </si>
  <si>
    <t>-291459375</t>
  </si>
  <si>
    <t>1776479221</t>
  </si>
  <si>
    <t>5913035210</t>
  </si>
  <si>
    <t>Demontáž celopryžové přejezdové konstrukce silně zatížené v koleji část vnější a vnitřní bez závěrných zídek</t>
  </si>
  <si>
    <t>1244442976</t>
  </si>
  <si>
    <t>Demontáž celopryžové přejezdové konstrukce silně zatížené v koleji část vnější a vnitřní bez závěrných zídek. Poznámka: 1. V cenách jsou započteny náklady na demontáž konstrukce, naložení na dopravní prostředek.</t>
  </si>
  <si>
    <t>5913040210</t>
  </si>
  <si>
    <t>Montáž celopryžové přejezdové konstrukce silně zatížené v koleji část vnější a vnitřní bez závěrných zídek</t>
  </si>
  <si>
    <t>745527874</t>
  </si>
  <si>
    <t>Montáž celopryžové přejezdové konstrukce silně zatížené v koleji část vnější a vnitřní bez závěrných zídek. Poznámka: 1. V cenách jsou započteny náklady na montáž konstrukce. 2. V cenách nejsou obsaženy náklady na dodávku materiálu.</t>
  </si>
  <si>
    <t>1699400994</t>
  </si>
  <si>
    <t>298152559</t>
  </si>
  <si>
    <t>5957131030</t>
  </si>
  <si>
    <t>Lepený izolovaný styk tv. S49 délky 4,00 m</t>
  </si>
  <si>
    <t>99075185</t>
  </si>
  <si>
    <t>-1561070352</t>
  </si>
  <si>
    <t>226823544</t>
  </si>
  <si>
    <t>0,036"pryžové podložky na skládku</t>
  </si>
  <si>
    <t>-660320695</t>
  </si>
  <si>
    <t>1*220"užité S49</t>
  </si>
  <si>
    <t>1*1,709"užité LISy</t>
  </si>
  <si>
    <t>0,036"pryž.podl.</t>
  </si>
  <si>
    <t>0,246"svěrky</t>
  </si>
  <si>
    <t>9902200200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</si>
  <si>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</t>
  </si>
  <si>
    <t>-1974733739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</si>
  <si>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</si>
  <si>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220"nové kolejnice S49</t>
  </si>
  <si>
    <t>32</t>
  </si>
  <si>
    <t>-1700691415</t>
  </si>
  <si>
    <t>0,246"nové svěrky</t>
  </si>
  <si>
    <t>0,36"nové podložky</t>
  </si>
  <si>
    <t>0,08"propojky</t>
  </si>
  <si>
    <t>33</t>
  </si>
  <si>
    <t>-1651238185</t>
  </si>
  <si>
    <t>1*220"složení nové S49</t>
  </si>
  <si>
    <t>1*220"naložení nové S49</t>
  </si>
  <si>
    <t>1*220"naložení staré S49</t>
  </si>
  <si>
    <t>1,709"staré LISy</t>
  </si>
  <si>
    <t>34</t>
  </si>
  <si>
    <t>1799316239</t>
  </si>
  <si>
    <t>3"jeřáb naložení nových kolejnic</t>
  </si>
  <si>
    <t>1"PUŠL</t>
  </si>
  <si>
    <t>35</t>
  </si>
  <si>
    <t>-2121389255</t>
  </si>
  <si>
    <t>SO03 - Technologická část SSZT</t>
  </si>
  <si>
    <t>Vratimov - FM</t>
  </si>
  <si>
    <t>7592005050</t>
  </si>
  <si>
    <t>Montáž počítacího bodu (senzoru) RSR 180</t>
  </si>
  <si>
    <t>2139107570</t>
  </si>
  <si>
    <t>Montáž počítacího bodu (senzoru) RSR 180 - uložení a připevnění na určené místo, seřízení polohy, přezkoušení</t>
  </si>
  <si>
    <t>7592007050</t>
  </si>
  <si>
    <t>Demontáž počítacího bodu (senzoru) RSR 180</t>
  </si>
  <si>
    <t>-535668945</t>
  </si>
  <si>
    <t>7594105010</t>
  </si>
  <si>
    <t>Odpojení a zpětné připojení lan propojovacích jednoho stykového transformátoru</t>
  </si>
  <si>
    <t>1973598850</t>
  </si>
  <si>
    <t>Odpojení a zpětné připojení lan propojovacích jednoho stykového transformátoru - včetně odpojení a připevnění lanového propojení na pražce nebo montážní trámky</t>
  </si>
  <si>
    <t>7594105070</t>
  </si>
  <si>
    <t>Montáž lanového propojení tlumivek na betonové pražce 1,9 nebo 2,4 m</t>
  </si>
  <si>
    <t>-733647482</t>
  </si>
  <si>
    <t>Montáž lanového propojení tlumivek na betonové pražce 1,9 nebo 2,4 m - propojení stykového transformátoru s kolejnicí nebo s dalším stykovým transformátorem lanovým propojením; usazení pražců nebo trámků mezi koleje nebo podél koleje; připevnění lana k pražcům nebo montážním trámkům</t>
  </si>
  <si>
    <t>7594105072</t>
  </si>
  <si>
    <t>Montáž lanového propojení tlumivek na betonové pražce 3,7 nebo 4,2 m</t>
  </si>
  <si>
    <t>-1851035952</t>
  </si>
  <si>
    <t>Montáž lanového propojení tlumivek na betonové pražce 3,7 nebo 4,2 m - propojení stykového transformátoru s kolejnicí nebo s dalším stykovým transformátorem lanovým propojením; usazení pražců nebo trámků mezi koleje nebo podél koleje; připevnění lana k pražcům nebo montážním trámkům</t>
  </si>
  <si>
    <t>7594105334</t>
  </si>
  <si>
    <t>Montáž lanového propojení kolejnicového na betonové pražce do 4,0 m</t>
  </si>
  <si>
    <t>1537290826</t>
  </si>
  <si>
    <t>Montáž lanového propojení kolejnicového na betonové pražce do 4,0 m - příčné nebo podélné propojení kolejnic přímých kolejí a na výhybkách; usazení pražců mezi souběžnými kolejemi nebo podél koleje; připevnění lanového propojení na pražce nebo montážní trámky</t>
  </si>
  <si>
    <t>7594110139</t>
  </si>
  <si>
    <t>Lanové propojení s kolíkovým ukončením KD 1xCu16/360 norma 703589131 (HM 0404223480100AV.00360)</t>
  </si>
  <si>
    <t>128</t>
  </si>
  <si>
    <t>-748176105</t>
  </si>
  <si>
    <t>7594110145</t>
  </si>
  <si>
    <t>Lanové propojení s kolíkovým ukončením KD 1xCu16/400 pro plastové skříně norma 703619001 (HM0404223430400)</t>
  </si>
  <si>
    <t>638694605</t>
  </si>
  <si>
    <t>7594105390</t>
  </si>
  <si>
    <t>Montáž pražce nebo trámku pro upevnění lanového propojení</t>
  </si>
  <si>
    <t>-23002197</t>
  </si>
  <si>
    <t>Montáž pražce nebo trámku pro upevnění lanového propojení - usazení pražce nebo trámku mezi koleje nebo podél koleje; připevnění lana k pražci nebo montážnímu trámku</t>
  </si>
  <si>
    <t>7594121370</t>
  </si>
  <si>
    <t>Lanové propojení s kombinací kolíkových a patkových ukončení LKI 2xFe20/240 norma 708659003 (HM0404223990500)</t>
  </si>
  <si>
    <t>-576991295</t>
  </si>
  <si>
    <t>7594121400</t>
  </si>
  <si>
    <t>Lanové propojení s kombinací kolíkových a patkových ukončení LKI 2xFe20/420 norma 708659004 (HM0404223990501)</t>
  </si>
  <si>
    <t>2019655467</t>
  </si>
  <si>
    <t>7594110230</t>
  </si>
  <si>
    <t>Lanové propojení s kolíkovým ukončením LAI 1xFe9/380 norma 703029142 (HM0404223990154AV.00380)</t>
  </si>
  <si>
    <t>581907072</t>
  </si>
  <si>
    <t>7590190160</t>
  </si>
  <si>
    <t>Ostatní Trámek umělohmotný UTR-122 (HM0321859999802)</t>
  </si>
  <si>
    <t>1528023606</t>
  </si>
  <si>
    <t>7594107070</t>
  </si>
  <si>
    <t>Demontáž lanového propojení tlumivek z betonových pražců</t>
  </si>
  <si>
    <t>-1228033222</t>
  </si>
  <si>
    <t>7594107330</t>
  </si>
  <si>
    <t>Demontáž kolejnicového lanového propojení z betonových pražců</t>
  </si>
  <si>
    <t>167697269</t>
  </si>
  <si>
    <t>7594305015</t>
  </si>
  <si>
    <t>Montáž součástí počítače náprav neoprénové ochranné hadice se soupravou pro upevnění k pražci</t>
  </si>
  <si>
    <t>-289059034</t>
  </si>
  <si>
    <t>7594307015</t>
  </si>
  <si>
    <t>Demontáž součástí počítače náprav neoprénové ochranné hadice se soupravou pro upevnění k pražci</t>
  </si>
  <si>
    <t>-2069863300</t>
  </si>
  <si>
    <t>VRN - soupis VRN</t>
  </si>
  <si>
    <t>VRN - Vedlejší rozpočtové náklady</t>
  </si>
  <si>
    <t>Vedlejší rozpočtové náklady</t>
  </si>
  <si>
    <t>022101001</t>
  </si>
  <si>
    <t>Geodetické práce Geodetické práce před opravou</t>
  </si>
  <si>
    <t>%</t>
  </si>
  <si>
    <t>-928405506</t>
  </si>
  <si>
    <t>022101021</t>
  </si>
  <si>
    <t>Geodetické práce Geodetické práce po ukončení opravy</t>
  </si>
  <si>
    <t>949169559</t>
  </si>
  <si>
    <t>022111001</t>
  </si>
  <si>
    <t>Geodetické práce Kontrola PPK při směrové a výškové úpravě koleje zaměřením APK trať jednokolejná</t>
  </si>
  <si>
    <t>827043011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</si>
  <si>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</si>
  <si>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024101401</t>
  </si>
  <si>
    <t>Inženýrská činnost koordinační a kompletační činnost</t>
  </si>
  <si>
    <t>-1256228402</t>
  </si>
  <si>
    <t>Poznámka k položce:_x000D_
Základna pro výpočet - ZRN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</si>
  <si>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</si>
  <si>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</si>
  <si>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1267254060</t>
  </si>
  <si>
    <t>033111001</t>
  </si>
  <si>
    <t>Provozní vlivy Výluka silničního provozu se zajištěním objížďky</t>
  </si>
  <si>
    <t>-318512527</t>
  </si>
  <si>
    <t>Poznámka k položce:_x000D_
Základna pro výpočet - dotyčné práce</t>
  </si>
  <si>
    <t>033131001</t>
  </si>
  <si>
    <t>Provozní vlivy Organizační zajištění prací při zřizování a udržování BK kolejí a výhybek</t>
  </si>
  <si>
    <t>-2034704579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</si>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</sst>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horizontal="right" vertical="center"/>
    </xf>
    <xf numFmtId="4" fontId="14" fillId="0" borderId="0" xfId="0" applyNumberFormat="1" applyFont="1" applyBorder="1" applyAlignment="1" applyProtection="1">
      <alignment horizontal="right"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31" fillId="0" borderId="12" xfId="0" applyNumberFormat="1" applyFont="1" applyBorder="1" applyAlignment="1" applyProtection="1"/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opLeftCell="A13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5</v>
      </c>
      <c r="BV1" s="15" t="s">
        <v>6</v>
      </c>
    </row>
    <row r="2" spans="1:74" s="1" customFormat="1" ht="36.950000000000003" customHeight="1">
      <c r="AR2" s="285"/>
      <c r="AS2" s="285"/>
      <c r="AT2" s="285"/>
      <c r="AU2" s="285"/>
      <c r="AV2" s="285"/>
      <c r="AW2" s="285"/>
      <c r="AX2" s="285"/>
      <c r="AY2" s="285"/>
      <c r="AZ2" s="285"/>
      <c r="BA2" s="285"/>
      <c r="BB2" s="285"/>
      <c r="BC2" s="285"/>
      <c r="BD2" s="285"/>
      <c r="BE2" s="285"/>
      <c r="BF2" s="285"/>
      <c r="BG2" s="285"/>
      <c r="BS2" s="16" t="s">
        <v>7</v>
      </c>
      <c r="BT2" s="16" t="s">
        <v>8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spans="1:74" s="1" customFormat="1" ht="24.95" customHeight="1">
      <c r="B4" s="20"/>
      <c r="C4" s="21"/>
      <c r="D4" s="22" t="s">
        <v>10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11</v>
      </c>
      <c r="BG4" s="24" t="s">
        <v>12</v>
      </c>
      <c r="BS4" s="16" t="s">
        <v>13</v>
      </c>
    </row>
    <row r="5" spans="1:74" s="1" customFormat="1" ht="12" customHeight="1">
      <c r="B5" s="20"/>
      <c r="C5" s="21"/>
      <c r="D5" s="25" t="s">
        <v>14</v>
      </c>
      <c r="E5" s="21"/>
      <c r="F5" s="21"/>
      <c r="G5" s="21"/>
      <c r="H5" s="21"/>
      <c r="I5" s="21"/>
      <c r="J5" s="21"/>
      <c r="K5" s="269" t="s">
        <v>15</v>
      </c>
      <c r="L5" s="270"/>
      <c r="M5" s="270"/>
      <c r="N5" s="270"/>
      <c r="O5" s="270"/>
      <c r="P5" s="270"/>
      <c r="Q5" s="270"/>
      <c r="R5" s="270"/>
      <c r="S5" s="270"/>
      <c r="T5" s="270"/>
      <c r="U5" s="270"/>
      <c r="V5" s="270"/>
      <c r="W5" s="270"/>
      <c r="X5" s="270"/>
      <c r="Y5" s="270"/>
      <c r="Z5" s="270"/>
      <c r="AA5" s="270"/>
      <c r="AB5" s="270"/>
      <c r="AC5" s="270"/>
      <c r="AD5" s="270"/>
      <c r="AE5" s="270"/>
      <c r="AF5" s="270"/>
      <c r="AG5" s="270"/>
      <c r="AH5" s="270"/>
      <c r="AI5" s="270"/>
      <c r="AJ5" s="270"/>
      <c r="AK5" s="270"/>
      <c r="AL5" s="270"/>
      <c r="AM5" s="270"/>
      <c r="AN5" s="270"/>
      <c r="AO5" s="270"/>
      <c r="AP5" s="21"/>
      <c r="AQ5" s="21"/>
      <c r="AR5" s="19"/>
      <c r="BG5" s="266" t="s">
        <v>16</v>
      </c>
      <c r="BS5" s="16" t="s">
        <v>7</v>
      </c>
    </row>
    <row r="6" spans="1:74" s="1" customFormat="1" ht="36.950000000000003" customHeight="1">
      <c r="B6" s="20"/>
      <c r="C6" s="21"/>
      <c r="D6" s="27" t="s">
        <v>17</v>
      </c>
      <c r="E6" s="21"/>
      <c r="F6" s="21"/>
      <c r="G6" s="21"/>
      <c r="H6" s="21"/>
      <c r="I6" s="21"/>
      <c r="J6" s="21"/>
      <c r="K6" s="271" t="s">
        <v>18</v>
      </c>
      <c r="L6" s="270"/>
      <c r="M6" s="270"/>
      <c r="N6" s="270"/>
      <c r="O6" s="270"/>
      <c r="P6" s="270"/>
      <c r="Q6" s="270"/>
      <c r="R6" s="270"/>
      <c r="S6" s="270"/>
      <c r="T6" s="270"/>
      <c r="U6" s="270"/>
      <c r="V6" s="270"/>
      <c r="W6" s="270"/>
      <c r="X6" s="270"/>
      <c r="Y6" s="270"/>
      <c r="Z6" s="270"/>
      <c r="AA6" s="270"/>
      <c r="AB6" s="270"/>
      <c r="AC6" s="270"/>
      <c r="AD6" s="270"/>
      <c r="AE6" s="270"/>
      <c r="AF6" s="270"/>
      <c r="AG6" s="270"/>
      <c r="AH6" s="270"/>
      <c r="AI6" s="270"/>
      <c r="AJ6" s="270"/>
      <c r="AK6" s="270"/>
      <c r="AL6" s="270"/>
      <c r="AM6" s="270"/>
      <c r="AN6" s="270"/>
      <c r="AO6" s="270"/>
      <c r="AP6" s="21"/>
      <c r="AQ6" s="21"/>
      <c r="AR6" s="19"/>
      <c r="BG6" s="267"/>
      <c r="BS6" s="16" t="s">
        <v>7</v>
      </c>
    </row>
    <row r="7" spans="1:74" s="1" customFormat="1" ht="12" customHeight="1">
      <c r="B7" s="20"/>
      <c r="C7" s="21"/>
      <c r="D7" s="28" t="s">
        <v>19</v>
      </c>
      <c r="E7" s="21"/>
      <c r="F7" s="21"/>
      <c r="G7" s="21"/>
      <c r="H7" s="21"/>
      <c r="I7" s="21"/>
      <c r="J7" s="21"/>
      <c r="K7" s="26" t="s">
        <v>20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21</v>
      </c>
      <c r="AL7" s="21"/>
      <c r="AM7" s="21"/>
      <c r="AN7" s="26" t="s">
        <v>22</v>
      </c>
      <c r="AO7" s="21"/>
      <c r="AP7" s="21"/>
      <c r="AQ7" s="21"/>
      <c r="AR7" s="19"/>
      <c r="BG7" s="267"/>
      <c r="BS7" s="16" t="s">
        <v>7</v>
      </c>
    </row>
    <row r="8" spans="1:74" s="1" customFormat="1" ht="12" customHeight="1">
      <c r="B8" s="20"/>
      <c r="C8" s="21"/>
      <c r="D8" s="28" t="s">
        <v>23</v>
      </c>
      <c r="E8" s="21"/>
      <c r="F8" s="21"/>
      <c r="G8" s="21"/>
      <c r="H8" s="21"/>
      <c r="I8" s="21"/>
      <c r="J8" s="21"/>
      <c r="K8" s="26" t="s">
        <v>24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25</v>
      </c>
      <c r="AL8" s="21"/>
      <c r="AM8" s="21"/>
      <c r="AN8" s="29" t="s">
        <v>26</v>
      </c>
      <c r="AO8" s="21"/>
      <c r="AP8" s="21"/>
      <c r="AQ8" s="21"/>
      <c r="AR8" s="19"/>
      <c r="BG8" s="267"/>
      <c r="BS8" s="16" t="s">
        <v>7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G9" s="267"/>
      <c r="BS9" s="16" t="s">
        <v>7</v>
      </c>
    </row>
    <row r="10" spans="1:74" s="1" customFormat="1" ht="12" customHeight="1">
      <c r="B10" s="20"/>
      <c r="C10" s="21"/>
      <c r="D10" s="28" t="s">
        <v>27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28</v>
      </c>
      <c r="AL10" s="21"/>
      <c r="AM10" s="21"/>
      <c r="AN10" s="26" t="s">
        <v>29</v>
      </c>
      <c r="AO10" s="21"/>
      <c r="AP10" s="21"/>
      <c r="AQ10" s="21"/>
      <c r="AR10" s="19"/>
      <c r="BG10" s="267"/>
      <c r="BS10" s="16" t="s">
        <v>7</v>
      </c>
    </row>
    <row r="11" spans="1:74" s="1" customFormat="1" ht="18.399999999999999" customHeight="1">
      <c r="B11" s="20"/>
      <c r="C11" s="21"/>
      <c r="D11" s="21"/>
      <c r="E11" s="26" t="s">
        <v>30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31</v>
      </c>
      <c r="AL11" s="21"/>
      <c r="AM11" s="21"/>
      <c r="AN11" s="26" t="s">
        <v>32</v>
      </c>
      <c r="AO11" s="21"/>
      <c r="AP11" s="21"/>
      <c r="AQ11" s="21"/>
      <c r="AR11" s="19"/>
      <c r="BG11" s="267"/>
      <c r="BS11" s="16" t="s">
        <v>7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G12" s="267"/>
      <c r="BS12" s="16" t="s">
        <v>7</v>
      </c>
    </row>
    <row r="13" spans="1:74" s="1" customFormat="1" ht="12" customHeight="1">
      <c r="B13" s="20"/>
      <c r="C13" s="21"/>
      <c r="D13" s="28" t="s">
        <v>33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28</v>
      </c>
      <c r="AL13" s="21"/>
      <c r="AM13" s="21"/>
      <c r="AN13" s="30" t="s">
        <v>34</v>
      </c>
      <c r="AO13" s="21"/>
      <c r="AP13" s="21"/>
      <c r="AQ13" s="21"/>
      <c r="AR13" s="19"/>
      <c r="BG13" s="267"/>
      <c r="BS13" s="16" t="s">
        <v>7</v>
      </c>
    </row>
    <row r="14" spans="1:74">
      <c r="B14" s="20"/>
      <c r="C14" s="21"/>
      <c r="D14" s="21"/>
      <c r="E14" s="272" t="s">
        <v>34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273"/>
      <c r="Z14" s="273"/>
      <c r="AA14" s="273"/>
      <c r="AB14" s="273"/>
      <c r="AC14" s="273"/>
      <c r="AD14" s="273"/>
      <c r="AE14" s="273"/>
      <c r="AF14" s="273"/>
      <c r="AG14" s="273"/>
      <c r="AH14" s="273"/>
      <c r="AI14" s="273"/>
      <c r="AJ14" s="273"/>
      <c r="AK14" s="28" t="s">
        <v>31</v>
      </c>
      <c r="AL14" s="21"/>
      <c r="AM14" s="21"/>
      <c r="AN14" s="30" t="s">
        <v>34</v>
      </c>
      <c r="AO14" s="21"/>
      <c r="AP14" s="21"/>
      <c r="AQ14" s="21"/>
      <c r="AR14" s="19"/>
      <c r="BG14" s="267"/>
      <c r="BS14" s="16" t="s">
        <v>7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G15" s="267"/>
      <c r="BS15" s="16" t="s">
        <v>4</v>
      </c>
    </row>
    <row r="16" spans="1:74" s="1" customFormat="1" ht="12" customHeight="1">
      <c r="B16" s="20"/>
      <c r="C16" s="21"/>
      <c r="D16" s="28" t="s">
        <v>35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28</v>
      </c>
      <c r="AL16" s="21"/>
      <c r="AM16" s="21"/>
      <c r="AN16" s="26" t="s">
        <v>1</v>
      </c>
      <c r="AO16" s="21"/>
      <c r="AP16" s="21"/>
      <c r="AQ16" s="21"/>
      <c r="AR16" s="19"/>
      <c r="BG16" s="267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36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31</v>
      </c>
      <c r="AL17" s="21"/>
      <c r="AM17" s="21"/>
      <c r="AN17" s="26" t="s">
        <v>1</v>
      </c>
      <c r="AO17" s="21"/>
      <c r="AP17" s="21"/>
      <c r="AQ17" s="21"/>
      <c r="AR17" s="19"/>
      <c r="BG17" s="267"/>
      <c r="BS17" s="16" t="s">
        <v>5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G18" s="267"/>
      <c r="BS18" s="16" t="s">
        <v>7</v>
      </c>
    </row>
    <row r="19" spans="1:71" s="1" customFormat="1" ht="12" customHeight="1">
      <c r="B19" s="20"/>
      <c r="C19" s="21"/>
      <c r="D19" s="28" t="s">
        <v>37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28</v>
      </c>
      <c r="AL19" s="21"/>
      <c r="AM19" s="21"/>
      <c r="AN19" s="26" t="s">
        <v>1</v>
      </c>
      <c r="AO19" s="21"/>
      <c r="AP19" s="21"/>
      <c r="AQ19" s="21"/>
      <c r="AR19" s="19"/>
      <c r="BG19" s="267"/>
      <c r="BS19" s="16" t="s">
        <v>7</v>
      </c>
    </row>
    <row r="20" spans="1:71" s="1" customFormat="1" ht="18.399999999999999" customHeight="1">
      <c r="B20" s="20"/>
      <c r="C20" s="21"/>
      <c r="D20" s="21"/>
      <c r="E20" s="26" t="s">
        <v>36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31</v>
      </c>
      <c r="AL20" s="21"/>
      <c r="AM20" s="21"/>
      <c r="AN20" s="26" t="s">
        <v>1</v>
      </c>
      <c r="AO20" s="21"/>
      <c r="AP20" s="21"/>
      <c r="AQ20" s="21"/>
      <c r="AR20" s="19"/>
      <c r="BG20" s="267"/>
      <c r="BS20" s="16" t="s">
        <v>5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G21" s="267"/>
    </row>
    <row r="22" spans="1:71" s="1" customFormat="1" ht="12" customHeight="1">
      <c r="B22" s="20"/>
      <c r="C22" s="21"/>
      <c r="D22" s="28" t="s">
        <v>38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G22" s="267"/>
    </row>
    <row r="23" spans="1:71" s="1" customFormat="1" ht="16.5" customHeight="1">
      <c r="B23" s="20"/>
      <c r="C23" s="21"/>
      <c r="D23" s="21"/>
      <c r="E23" s="274" t="s">
        <v>1</v>
      </c>
      <c r="F23" s="274"/>
      <c r="G23" s="274"/>
      <c r="H23" s="274"/>
      <c r="I23" s="274"/>
      <c r="J23" s="274"/>
      <c r="K23" s="274"/>
      <c r="L23" s="274"/>
      <c r="M23" s="274"/>
      <c r="N23" s="274"/>
      <c r="O23" s="274"/>
      <c r="P23" s="274"/>
      <c r="Q23" s="274"/>
      <c r="R23" s="274"/>
      <c r="S23" s="274"/>
      <c r="T23" s="274"/>
      <c r="U23" s="274"/>
      <c r="V23" s="274"/>
      <c r="W23" s="274"/>
      <c r="X23" s="274"/>
      <c r="Y23" s="274"/>
      <c r="Z23" s="274"/>
      <c r="AA23" s="274"/>
      <c r="AB23" s="274"/>
      <c r="AC23" s="274"/>
      <c r="AD23" s="274"/>
      <c r="AE23" s="274"/>
      <c r="AF23" s="274"/>
      <c r="AG23" s="274"/>
      <c r="AH23" s="274"/>
      <c r="AI23" s="274"/>
      <c r="AJ23" s="274"/>
      <c r="AK23" s="274"/>
      <c r="AL23" s="274"/>
      <c r="AM23" s="274"/>
      <c r="AN23" s="274"/>
      <c r="AO23" s="21"/>
      <c r="AP23" s="21"/>
      <c r="AQ23" s="21"/>
      <c r="AR23" s="19"/>
      <c r="BG23" s="267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G24" s="267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G25" s="267"/>
    </row>
    <row r="26" spans="1:71" s="2" customFormat="1" ht="25.9" customHeight="1">
      <c r="A26" s="33"/>
      <c r="B26" s="34"/>
      <c r="C26" s="35"/>
      <c r="D26" s="36" t="s">
        <v>39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75">
        <f>ROUND(AG94,2)</f>
        <v>0</v>
      </c>
      <c r="AL26" s="276"/>
      <c r="AM26" s="276"/>
      <c r="AN26" s="276"/>
      <c r="AO26" s="276"/>
      <c r="AP26" s="35"/>
      <c r="AQ26" s="35"/>
      <c r="AR26" s="38"/>
      <c r="BG26" s="267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G27" s="267"/>
    </row>
    <row r="28" spans="1:71" s="2" customFormat="1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77" t="s">
        <v>40</v>
      </c>
      <c r="M28" s="277"/>
      <c r="N28" s="277"/>
      <c r="O28" s="277"/>
      <c r="P28" s="277"/>
      <c r="Q28" s="35"/>
      <c r="R28" s="35"/>
      <c r="S28" s="35"/>
      <c r="T28" s="35"/>
      <c r="U28" s="35"/>
      <c r="V28" s="35"/>
      <c r="W28" s="277" t="s">
        <v>41</v>
      </c>
      <c r="X28" s="277"/>
      <c r="Y28" s="277"/>
      <c r="Z28" s="277"/>
      <c r="AA28" s="277"/>
      <c r="AB28" s="277"/>
      <c r="AC28" s="277"/>
      <c r="AD28" s="277"/>
      <c r="AE28" s="277"/>
      <c r="AF28" s="35"/>
      <c r="AG28" s="35"/>
      <c r="AH28" s="35"/>
      <c r="AI28" s="35"/>
      <c r="AJ28" s="35"/>
      <c r="AK28" s="277" t="s">
        <v>42</v>
      </c>
      <c r="AL28" s="277"/>
      <c r="AM28" s="277"/>
      <c r="AN28" s="277"/>
      <c r="AO28" s="277"/>
      <c r="AP28" s="35"/>
      <c r="AQ28" s="35"/>
      <c r="AR28" s="38"/>
      <c r="BG28" s="267"/>
    </row>
    <row r="29" spans="1:71" s="3" customFormat="1" ht="14.45" customHeight="1">
      <c r="B29" s="39"/>
      <c r="C29" s="40"/>
      <c r="D29" s="28" t="s">
        <v>43</v>
      </c>
      <c r="E29" s="40"/>
      <c r="F29" s="28" t="s">
        <v>44</v>
      </c>
      <c r="G29" s="40"/>
      <c r="H29" s="40"/>
      <c r="I29" s="40"/>
      <c r="J29" s="40"/>
      <c r="K29" s="40"/>
      <c r="L29" s="280">
        <v>0.21</v>
      </c>
      <c r="M29" s="279"/>
      <c r="N29" s="279"/>
      <c r="O29" s="279"/>
      <c r="P29" s="279"/>
      <c r="Q29" s="40"/>
      <c r="R29" s="40"/>
      <c r="S29" s="40"/>
      <c r="T29" s="40"/>
      <c r="U29" s="40"/>
      <c r="V29" s="40"/>
      <c r="W29" s="278">
        <f>ROUND(BB94, 2)</f>
        <v>0</v>
      </c>
      <c r="X29" s="279"/>
      <c r="Y29" s="279"/>
      <c r="Z29" s="279"/>
      <c r="AA29" s="279"/>
      <c r="AB29" s="279"/>
      <c r="AC29" s="279"/>
      <c r="AD29" s="279"/>
      <c r="AE29" s="279"/>
      <c r="AF29" s="40"/>
      <c r="AG29" s="40"/>
      <c r="AH29" s="40"/>
      <c r="AI29" s="40"/>
      <c r="AJ29" s="40"/>
      <c r="AK29" s="278">
        <f>ROUND(AX94, 2)</f>
        <v>0</v>
      </c>
      <c r="AL29" s="279"/>
      <c r="AM29" s="279"/>
      <c r="AN29" s="279"/>
      <c r="AO29" s="279"/>
      <c r="AP29" s="40"/>
      <c r="AQ29" s="40"/>
      <c r="AR29" s="41"/>
      <c r="BG29" s="268"/>
    </row>
    <row r="30" spans="1:71" s="3" customFormat="1" ht="14.45" customHeight="1">
      <c r="B30" s="39"/>
      <c r="C30" s="40"/>
      <c r="D30" s="40"/>
      <c r="E30" s="40"/>
      <c r="F30" s="28" t="s">
        <v>45</v>
      </c>
      <c r="G30" s="40"/>
      <c r="H30" s="40"/>
      <c r="I30" s="40"/>
      <c r="J30" s="40"/>
      <c r="K30" s="40"/>
      <c r="L30" s="280">
        <v>0.15</v>
      </c>
      <c r="M30" s="279"/>
      <c r="N30" s="279"/>
      <c r="O30" s="279"/>
      <c r="P30" s="279"/>
      <c r="Q30" s="40"/>
      <c r="R30" s="40"/>
      <c r="S30" s="40"/>
      <c r="T30" s="40"/>
      <c r="U30" s="40"/>
      <c r="V30" s="40"/>
      <c r="W30" s="278">
        <f>ROUND(BC94, 2)</f>
        <v>0</v>
      </c>
      <c r="X30" s="279"/>
      <c r="Y30" s="279"/>
      <c r="Z30" s="279"/>
      <c r="AA30" s="279"/>
      <c r="AB30" s="279"/>
      <c r="AC30" s="279"/>
      <c r="AD30" s="279"/>
      <c r="AE30" s="279"/>
      <c r="AF30" s="40"/>
      <c r="AG30" s="40"/>
      <c r="AH30" s="40"/>
      <c r="AI30" s="40"/>
      <c r="AJ30" s="40"/>
      <c r="AK30" s="278">
        <f>ROUND(AY94, 2)</f>
        <v>0</v>
      </c>
      <c r="AL30" s="279"/>
      <c r="AM30" s="279"/>
      <c r="AN30" s="279"/>
      <c r="AO30" s="279"/>
      <c r="AP30" s="40"/>
      <c r="AQ30" s="40"/>
      <c r="AR30" s="41"/>
      <c r="BG30" s="268"/>
    </row>
    <row r="31" spans="1:71" s="3" customFormat="1" ht="14.45" hidden="1" customHeight="1">
      <c r="B31" s="39"/>
      <c r="C31" s="40"/>
      <c r="D31" s="40"/>
      <c r="E31" s="40"/>
      <c r="F31" s="28" t="s">
        <v>46</v>
      </c>
      <c r="G31" s="40"/>
      <c r="H31" s="40"/>
      <c r="I31" s="40"/>
      <c r="J31" s="40"/>
      <c r="K31" s="40"/>
      <c r="L31" s="280">
        <v>0.21</v>
      </c>
      <c r="M31" s="279"/>
      <c r="N31" s="279"/>
      <c r="O31" s="279"/>
      <c r="P31" s="279"/>
      <c r="Q31" s="40"/>
      <c r="R31" s="40"/>
      <c r="S31" s="40"/>
      <c r="T31" s="40"/>
      <c r="U31" s="40"/>
      <c r="V31" s="40"/>
      <c r="W31" s="278">
        <f>ROUND(BD94, 2)</f>
        <v>0</v>
      </c>
      <c r="X31" s="279"/>
      <c r="Y31" s="279"/>
      <c r="Z31" s="279"/>
      <c r="AA31" s="279"/>
      <c r="AB31" s="279"/>
      <c r="AC31" s="279"/>
      <c r="AD31" s="279"/>
      <c r="AE31" s="279"/>
      <c r="AF31" s="40"/>
      <c r="AG31" s="40"/>
      <c r="AH31" s="40"/>
      <c r="AI31" s="40"/>
      <c r="AJ31" s="40"/>
      <c r="AK31" s="278">
        <v>0</v>
      </c>
      <c r="AL31" s="279"/>
      <c r="AM31" s="279"/>
      <c r="AN31" s="279"/>
      <c r="AO31" s="279"/>
      <c r="AP31" s="40"/>
      <c r="AQ31" s="40"/>
      <c r="AR31" s="41"/>
      <c r="BG31" s="268"/>
    </row>
    <row r="32" spans="1:71" s="3" customFormat="1" ht="14.45" hidden="1" customHeight="1">
      <c r="B32" s="39"/>
      <c r="C32" s="40"/>
      <c r="D32" s="40"/>
      <c r="E32" s="40"/>
      <c r="F32" s="28" t="s">
        <v>47</v>
      </c>
      <c r="G32" s="40"/>
      <c r="H32" s="40"/>
      <c r="I32" s="40"/>
      <c r="J32" s="40"/>
      <c r="K32" s="40"/>
      <c r="L32" s="280">
        <v>0.15</v>
      </c>
      <c r="M32" s="279"/>
      <c r="N32" s="279"/>
      <c r="O32" s="279"/>
      <c r="P32" s="279"/>
      <c r="Q32" s="40"/>
      <c r="R32" s="40"/>
      <c r="S32" s="40"/>
      <c r="T32" s="40"/>
      <c r="U32" s="40"/>
      <c r="V32" s="40"/>
      <c r="W32" s="278">
        <f>ROUND(BE94, 2)</f>
        <v>0</v>
      </c>
      <c r="X32" s="279"/>
      <c r="Y32" s="279"/>
      <c r="Z32" s="279"/>
      <c r="AA32" s="279"/>
      <c r="AB32" s="279"/>
      <c r="AC32" s="279"/>
      <c r="AD32" s="279"/>
      <c r="AE32" s="279"/>
      <c r="AF32" s="40"/>
      <c r="AG32" s="40"/>
      <c r="AH32" s="40"/>
      <c r="AI32" s="40"/>
      <c r="AJ32" s="40"/>
      <c r="AK32" s="278">
        <v>0</v>
      </c>
      <c r="AL32" s="279"/>
      <c r="AM32" s="279"/>
      <c r="AN32" s="279"/>
      <c r="AO32" s="279"/>
      <c r="AP32" s="40"/>
      <c r="AQ32" s="40"/>
      <c r="AR32" s="41"/>
      <c r="BG32" s="268"/>
    </row>
    <row r="33" spans="1:59" s="3" customFormat="1" ht="14.45" hidden="1" customHeight="1">
      <c r="B33" s="39"/>
      <c r="C33" s="40"/>
      <c r="D33" s="40"/>
      <c r="E33" s="40"/>
      <c r="F33" s="28" t="s">
        <v>48</v>
      </c>
      <c r="G33" s="40"/>
      <c r="H33" s="40"/>
      <c r="I33" s="40"/>
      <c r="J33" s="40"/>
      <c r="K33" s="40"/>
      <c r="L33" s="280">
        <v>0</v>
      </c>
      <c r="M33" s="279"/>
      <c r="N33" s="279"/>
      <c r="O33" s="279"/>
      <c r="P33" s="279"/>
      <c r="Q33" s="40"/>
      <c r="R33" s="40"/>
      <c r="S33" s="40"/>
      <c r="T33" s="40"/>
      <c r="U33" s="40"/>
      <c r="V33" s="40"/>
      <c r="W33" s="278">
        <f>ROUND(BF94, 2)</f>
        <v>0</v>
      </c>
      <c r="X33" s="279"/>
      <c r="Y33" s="279"/>
      <c r="Z33" s="279"/>
      <c r="AA33" s="279"/>
      <c r="AB33" s="279"/>
      <c r="AC33" s="279"/>
      <c r="AD33" s="279"/>
      <c r="AE33" s="279"/>
      <c r="AF33" s="40"/>
      <c r="AG33" s="40"/>
      <c r="AH33" s="40"/>
      <c r="AI33" s="40"/>
      <c r="AJ33" s="40"/>
      <c r="AK33" s="278">
        <v>0</v>
      </c>
      <c r="AL33" s="279"/>
      <c r="AM33" s="279"/>
      <c r="AN33" s="279"/>
      <c r="AO33" s="279"/>
      <c r="AP33" s="40"/>
      <c r="AQ33" s="40"/>
      <c r="AR33" s="41"/>
      <c r="BG33" s="268"/>
    </row>
    <row r="34" spans="1:59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G34" s="267"/>
    </row>
    <row r="35" spans="1:59" s="2" customFormat="1" ht="25.9" customHeight="1">
      <c r="A35" s="33"/>
      <c r="B35" s="34"/>
      <c r="C35" s="42"/>
      <c r="D35" s="43" t="s">
        <v>49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50</v>
      </c>
      <c r="U35" s="44"/>
      <c r="V35" s="44"/>
      <c r="W35" s="44"/>
      <c r="X35" s="284" t="s">
        <v>51</v>
      </c>
      <c r="Y35" s="282"/>
      <c r="Z35" s="282"/>
      <c r="AA35" s="282"/>
      <c r="AB35" s="282"/>
      <c r="AC35" s="44"/>
      <c r="AD35" s="44"/>
      <c r="AE35" s="44"/>
      <c r="AF35" s="44"/>
      <c r="AG35" s="44"/>
      <c r="AH35" s="44"/>
      <c r="AI35" s="44"/>
      <c r="AJ35" s="44"/>
      <c r="AK35" s="281">
        <f>SUM(AK26:AK33)</f>
        <v>0</v>
      </c>
      <c r="AL35" s="282"/>
      <c r="AM35" s="282"/>
      <c r="AN35" s="282"/>
      <c r="AO35" s="283"/>
      <c r="AP35" s="42"/>
      <c r="AQ35" s="42"/>
      <c r="AR35" s="38"/>
      <c r="BG35" s="33"/>
    </row>
    <row r="36" spans="1:59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G36" s="33"/>
    </row>
    <row r="37" spans="1:59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G37" s="33"/>
    </row>
    <row r="38" spans="1:59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9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9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9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9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9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9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9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9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9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9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9" s="2" customFormat="1" ht="14.45" customHeight="1">
      <c r="B49" s="46"/>
      <c r="C49" s="47"/>
      <c r="D49" s="48" t="s">
        <v>52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53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9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9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9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9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9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9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9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9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9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9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9" s="2" customFormat="1">
      <c r="A60" s="33"/>
      <c r="B60" s="34"/>
      <c r="C60" s="35"/>
      <c r="D60" s="51" t="s">
        <v>54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55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54</v>
      </c>
      <c r="AI60" s="37"/>
      <c r="AJ60" s="37"/>
      <c r="AK60" s="37"/>
      <c r="AL60" s="37"/>
      <c r="AM60" s="51" t="s">
        <v>55</v>
      </c>
      <c r="AN60" s="37"/>
      <c r="AO60" s="37"/>
      <c r="AP60" s="35"/>
      <c r="AQ60" s="35"/>
      <c r="AR60" s="38"/>
      <c r="BG60" s="33"/>
    </row>
    <row r="61" spans="1:59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9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9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9" s="2" customFormat="1">
      <c r="A64" s="33"/>
      <c r="B64" s="34"/>
      <c r="C64" s="35"/>
      <c r="D64" s="48" t="s">
        <v>56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57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G64" s="33"/>
    </row>
    <row r="65" spans="1:59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9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9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9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9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9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9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9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9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9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9" s="2" customFormat="1">
      <c r="A75" s="33"/>
      <c r="B75" s="34"/>
      <c r="C75" s="35"/>
      <c r="D75" s="51" t="s">
        <v>54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55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54</v>
      </c>
      <c r="AI75" s="37"/>
      <c r="AJ75" s="37"/>
      <c r="AK75" s="37"/>
      <c r="AL75" s="37"/>
      <c r="AM75" s="51" t="s">
        <v>55</v>
      </c>
      <c r="AN75" s="37"/>
      <c r="AO75" s="37"/>
      <c r="AP75" s="35"/>
      <c r="AQ75" s="35"/>
      <c r="AR75" s="38"/>
      <c r="BG75" s="33"/>
    </row>
    <row r="76" spans="1:59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G76" s="33"/>
    </row>
    <row r="77" spans="1:59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G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G81" s="33"/>
    </row>
    <row r="82" spans="1:91" s="2" customFormat="1" ht="24.95" customHeight="1">
      <c r="A82" s="33"/>
      <c r="B82" s="34"/>
      <c r="C82" s="22" t="s">
        <v>58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G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G83" s="33"/>
    </row>
    <row r="84" spans="1:91" s="4" customFormat="1" ht="12" customHeight="1">
      <c r="B84" s="57"/>
      <c r="C84" s="28" t="s">
        <v>14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635190040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17</v>
      </c>
      <c r="D85" s="62"/>
      <c r="E85" s="62"/>
      <c r="F85" s="62"/>
      <c r="G85" s="62"/>
      <c r="H85" s="62"/>
      <c r="I85" s="62"/>
      <c r="J85" s="62"/>
      <c r="K85" s="62"/>
      <c r="L85" s="245" t="str">
        <f>K6</f>
        <v>Výměna kolejnic v úseku Vratimov - Frýdek Místek</v>
      </c>
      <c r="M85" s="246"/>
      <c r="N85" s="246"/>
      <c r="O85" s="246"/>
      <c r="P85" s="246"/>
      <c r="Q85" s="246"/>
      <c r="R85" s="246"/>
      <c r="S85" s="246"/>
      <c r="T85" s="246"/>
      <c r="U85" s="246"/>
      <c r="V85" s="246"/>
      <c r="W85" s="246"/>
      <c r="X85" s="246"/>
      <c r="Y85" s="246"/>
      <c r="Z85" s="246"/>
      <c r="AA85" s="246"/>
      <c r="AB85" s="246"/>
      <c r="AC85" s="246"/>
      <c r="AD85" s="246"/>
      <c r="AE85" s="246"/>
      <c r="AF85" s="246"/>
      <c r="AG85" s="246"/>
      <c r="AH85" s="246"/>
      <c r="AI85" s="246"/>
      <c r="AJ85" s="246"/>
      <c r="AK85" s="246"/>
      <c r="AL85" s="246"/>
      <c r="AM85" s="246"/>
      <c r="AN85" s="246"/>
      <c r="AO85" s="246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G86" s="33"/>
    </row>
    <row r="87" spans="1:91" s="2" customFormat="1" ht="12" customHeight="1">
      <c r="A87" s="33"/>
      <c r="B87" s="34"/>
      <c r="C87" s="28" t="s">
        <v>23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Vratimov - Frýdek Místek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25</v>
      </c>
      <c r="AJ87" s="35"/>
      <c r="AK87" s="35"/>
      <c r="AL87" s="35"/>
      <c r="AM87" s="247" t="str">
        <f>IF(AN8= "","",AN8)</f>
        <v>26. 8. 2020</v>
      </c>
      <c r="AN87" s="247"/>
      <c r="AO87" s="35"/>
      <c r="AP87" s="35"/>
      <c r="AQ87" s="35"/>
      <c r="AR87" s="38"/>
      <c r="BG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G88" s="33"/>
    </row>
    <row r="89" spans="1:91" s="2" customFormat="1" ht="15.2" customHeight="1">
      <c r="A89" s="33"/>
      <c r="B89" s="34"/>
      <c r="C89" s="28" t="s">
        <v>27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Správa železnic s.o.,OŘ Ostrava,ST Ostrava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35</v>
      </c>
      <c r="AJ89" s="35"/>
      <c r="AK89" s="35"/>
      <c r="AL89" s="35"/>
      <c r="AM89" s="248" t="str">
        <f>IF(E17="","",E17)</f>
        <v xml:space="preserve"> </v>
      </c>
      <c r="AN89" s="249"/>
      <c r="AO89" s="249"/>
      <c r="AP89" s="249"/>
      <c r="AQ89" s="35"/>
      <c r="AR89" s="38"/>
      <c r="AS89" s="250" t="s">
        <v>59</v>
      </c>
      <c r="AT89" s="251"/>
      <c r="AU89" s="66"/>
      <c r="AV89" s="66"/>
      <c r="AW89" s="66"/>
      <c r="AX89" s="66"/>
      <c r="AY89" s="66"/>
      <c r="AZ89" s="66"/>
      <c r="BA89" s="66"/>
      <c r="BB89" s="66"/>
      <c r="BC89" s="66"/>
      <c r="BD89" s="66"/>
      <c r="BE89" s="66"/>
      <c r="BF89" s="67"/>
      <c r="BG89" s="33"/>
    </row>
    <row r="90" spans="1:91" s="2" customFormat="1" ht="15.2" customHeight="1">
      <c r="A90" s="33"/>
      <c r="B90" s="34"/>
      <c r="C90" s="28" t="s">
        <v>33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37</v>
      </c>
      <c r="AJ90" s="35"/>
      <c r="AK90" s="35"/>
      <c r="AL90" s="35"/>
      <c r="AM90" s="248" t="str">
        <f>IF(E20="","",E20)</f>
        <v xml:space="preserve"> </v>
      </c>
      <c r="AN90" s="249"/>
      <c r="AO90" s="249"/>
      <c r="AP90" s="249"/>
      <c r="AQ90" s="35"/>
      <c r="AR90" s="38"/>
      <c r="AS90" s="252"/>
      <c r="AT90" s="253"/>
      <c r="AU90" s="68"/>
      <c r="AV90" s="68"/>
      <c r="AW90" s="68"/>
      <c r="AX90" s="68"/>
      <c r="AY90" s="68"/>
      <c r="AZ90" s="68"/>
      <c r="BA90" s="68"/>
      <c r="BB90" s="68"/>
      <c r="BC90" s="68"/>
      <c r="BD90" s="68"/>
      <c r="BE90" s="68"/>
      <c r="BF90" s="69"/>
      <c r="BG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54"/>
      <c r="AT91" s="255"/>
      <c r="AU91" s="70"/>
      <c r="AV91" s="70"/>
      <c r="AW91" s="70"/>
      <c r="AX91" s="70"/>
      <c r="AY91" s="70"/>
      <c r="AZ91" s="70"/>
      <c r="BA91" s="70"/>
      <c r="BB91" s="70"/>
      <c r="BC91" s="70"/>
      <c r="BD91" s="70"/>
      <c r="BE91" s="70"/>
      <c r="BF91" s="71"/>
      <c r="BG91" s="33"/>
    </row>
    <row r="92" spans="1:91" s="2" customFormat="1" ht="29.25" customHeight="1">
      <c r="A92" s="33"/>
      <c r="B92" s="34"/>
      <c r="C92" s="256" t="s">
        <v>60</v>
      </c>
      <c r="D92" s="257"/>
      <c r="E92" s="257"/>
      <c r="F92" s="257"/>
      <c r="G92" s="257"/>
      <c r="H92" s="72"/>
      <c r="I92" s="259" t="s">
        <v>61</v>
      </c>
      <c r="J92" s="257"/>
      <c r="K92" s="257"/>
      <c r="L92" s="257"/>
      <c r="M92" s="257"/>
      <c r="N92" s="257"/>
      <c r="O92" s="257"/>
      <c r="P92" s="257"/>
      <c r="Q92" s="257"/>
      <c r="R92" s="257"/>
      <c r="S92" s="257"/>
      <c r="T92" s="257"/>
      <c r="U92" s="257"/>
      <c r="V92" s="257"/>
      <c r="W92" s="257"/>
      <c r="X92" s="257"/>
      <c r="Y92" s="257"/>
      <c r="Z92" s="257"/>
      <c r="AA92" s="257"/>
      <c r="AB92" s="257"/>
      <c r="AC92" s="257"/>
      <c r="AD92" s="257"/>
      <c r="AE92" s="257"/>
      <c r="AF92" s="257"/>
      <c r="AG92" s="258" t="s">
        <v>62</v>
      </c>
      <c r="AH92" s="257"/>
      <c r="AI92" s="257"/>
      <c r="AJ92" s="257"/>
      <c r="AK92" s="257"/>
      <c r="AL92" s="257"/>
      <c r="AM92" s="257"/>
      <c r="AN92" s="259" t="s">
        <v>63</v>
      </c>
      <c r="AO92" s="257"/>
      <c r="AP92" s="260"/>
      <c r="AQ92" s="73" t="s">
        <v>64</v>
      </c>
      <c r="AR92" s="38"/>
      <c r="AS92" s="74" t="s">
        <v>65</v>
      </c>
      <c r="AT92" s="75" t="s">
        <v>66</v>
      </c>
      <c r="AU92" s="75" t="s">
        <v>67</v>
      </c>
      <c r="AV92" s="75" t="s">
        <v>68</v>
      </c>
      <c r="AW92" s="75" t="s">
        <v>69</v>
      </c>
      <c r="AX92" s="75" t="s">
        <v>70</v>
      </c>
      <c r="AY92" s="75" t="s">
        <v>71</v>
      </c>
      <c r="AZ92" s="75" t="s">
        <v>72</v>
      </c>
      <c r="BA92" s="75" t="s">
        <v>73</v>
      </c>
      <c r="BB92" s="75" t="s">
        <v>74</v>
      </c>
      <c r="BC92" s="75" t="s">
        <v>75</v>
      </c>
      <c r="BD92" s="75" t="s">
        <v>76</v>
      </c>
      <c r="BE92" s="75" t="s">
        <v>77</v>
      </c>
      <c r="BF92" s="76" t="s">
        <v>78</v>
      </c>
      <c r="BG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8"/>
      <c r="BE93" s="78"/>
      <c r="BF93" s="79"/>
      <c r="BG93" s="33"/>
    </row>
    <row r="94" spans="1:91" s="6" customFormat="1" ht="32.450000000000003" customHeight="1">
      <c r="B94" s="80"/>
      <c r="C94" s="81" t="s">
        <v>79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64">
        <f>ROUND(SUM(AG95:AG98),2)</f>
        <v>0</v>
      </c>
      <c r="AH94" s="264"/>
      <c r="AI94" s="264"/>
      <c r="AJ94" s="264"/>
      <c r="AK94" s="264"/>
      <c r="AL94" s="264"/>
      <c r="AM94" s="264"/>
      <c r="AN94" s="265">
        <f>SUM(AG94,AV94)</f>
        <v>0</v>
      </c>
      <c r="AO94" s="265"/>
      <c r="AP94" s="265"/>
      <c r="AQ94" s="84" t="s">
        <v>1</v>
      </c>
      <c r="AR94" s="85"/>
      <c r="AS94" s="86">
        <f>ROUND(SUM(AS95:AS98),2)</f>
        <v>0</v>
      </c>
      <c r="AT94" s="87">
        <f>ROUND(SUM(AT95:AT98),2)</f>
        <v>0</v>
      </c>
      <c r="AU94" s="88">
        <f>ROUND(SUM(AU95:AU98),2)</f>
        <v>0</v>
      </c>
      <c r="AV94" s="88">
        <f>ROUND(SUM(AX94:AY94),2)</f>
        <v>0</v>
      </c>
      <c r="AW94" s="89">
        <f>ROUND(SUM(AW95:AW98),5)</f>
        <v>0</v>
      </c>
      <c r="AX94" s="88">
        <f>ROUND(BB94*L29,2)</f>
        <v>0</v>
      </c>
      <c r="AY94" s="88">
        <f>ROUND(BC94*L30,2)</f>
        <v>0</v>
      </c>
      <c r="AZ94" s="88">
        <f>ROUND(BD94*L29,2)</f>
        <v>0</v>
      </c>
      <c r="BA94" s="88">
        <f>ROUND(BE94*L30,2)</f>
        <v>0</v>
      </c>
      <c r="BB94" s="88">
        <f>ROUND(SUM(BB95:BB98),2)</f>
        <v>0</v>
      </c>
      <c r="BC94" s="88">
        <f>ROUND(SUM(BC95:BC98),2)</f>
        <v>0</v>
      </c>
      <c r="BD94" s="88">
        <f>ROUND(SUM(BD95:BD98),2)</f>
        <v>0</v>
      </c>
      <c r="BE94" s="88">
        <f>ROUND(SUM(BE95:BE98),2)</f>
        <v>0</v>
      </c>
      <c r="BF94" s="90">
        <f>ROUND(SUM(BF95:BF98),2)</f>
        <v>0</v>
      </c>
      <c r="BS94" s="91" t="s">
        <v>80</v>
      </c>
      <c r="BT94" s="91" t="s">
        <v>81</v>
      </c>
      <c r="BU94" s="92" t="s">
        <v>82</v>
      </c>
      <c r="BV94" s="91" t="s">
        <v>83</v>
      </c>
      <c r="BW94" s="91" t="s">
        <v>6</v>
      </c>
      <c r="BX94" s="91" t="s">
        <v>84</v>
      </c>
      <c r="CL94" s="91" t="s">
        <v>20</v>
      </c>
    </row>
    <row r="95" spans="1:91" s="7" customFormat="1" ht="24.75" customHeight="1">
      <c r="A95" s="93" t="s">
        <v>85</v>
      </c>
      <c r="B95" s="94"/>
      <c r="C95" s="95"/>
      <c r="D95" s="261" t="s">
        <v>86</v>
      </c>
      <c r="E95" s="261"/>
      <c r="F95" s="261"/>
      <c r="G95" s="261"/>
      <c r="H95" s="261"/>
      <c r="I95" s="96"/>
      <c r="J95" s="261" t="s">
        <v>87</v>
      </c>
      <c r="K95" s="261"/>
      <c r="L95" s="261"/>
      <c r="M95" s="261"/>
      <c r="N95" s="261"/>
      <c r="O95" s="261"/>
      <c r="P95" s="261"/>
      <c r="Q95" s="261"/>
      <c r="R95" s="261"/>
      <c r="S95" s="261"/>
      <c r="T95" s="261"/>
      <c r="U95" s="261"/>
      <c r="V95" s="261"/>
      <c r="W95" s="261"/>
      <c r="X95" s="261"/>
      <c r="Y95" s="261"/>
      <c r="Z95" s="261"/>
      <c r="AA95" s="261"/>
      <c r="AB95" s="261"/>
      <c r="AC95" s="261"/>
      <c r="AD95" s="261"/>
      <c r="AE95" s="261"/>
      <c r="AF95" s="261"/>
      <c r="AG95" s="262">
        <f>'SO01 - Výměna kolejnic v ...'!K32</f>
        <v>0</v>
      </c>
      <c r="AH95" s="263"/>
      <c r="AI95" s="263"/>
      <c r="AJ95" s="263"/>
      <c r="AK95" s="263"/>
      <c r="AL95" s="263"/>
      <c r="AM95" s="263"/>
      <c r="AN95" s="262">
        <f>SUM(AG95,AV95)</f>
        <v>0</v>
      </c>
      <c r="AO95" s="263"/>
      <c r="AP95" s="263"/>
      <c r="AQ95" s="97" t="s">
        <v>88</v>
      </c>
      <c r="AR95" s="98"/>
      <c r="AS95" s="99">
        <f>'SO01 - Výměna kolejnic v ...'!K30</f>
        <v>0</v>
      </c>
      <c r="AT95" s="100">
        <f>'SO01 - Výměna kolejnic v ...'!K31</f>
        <v>0</v>
      </c>
      <c r="AU95" s="100">
        <v>0</v>
      </c>
      <c r="AV95" s="100">
        <f>ROUND(SUM(AX95:AY95),2)</f>
        <v>0</v>
      </c>
      <c r="AW95" s="101">
        <f>'SO01 - Výměna kolejnic v ...'!T119</f>
        <v>0</v>
      </c>
      <c r="AX95" s="100">
        <f>'SO01 - Výměna kolejnic v ...'!K35</f>
        <v>0</v>
      </c>
      <c r="AY95" s="100">
        <f>'SO01 - Výměna kolejnic v ...'!K36</f>
        <v>0</v>
      </c>
      <c r="AZ95" s="100">
        <f>'SO01 - Výměna kolejnic v ...'!K37</f>
        <v>0</v>
      </c>
      <c r="BA95" s="100">
        <f>'SO01 - Výměna kolejnic v ...'!K38</f>
        <v>0</v>
      </c>
      <c r="BB95" s="100">
        <f>'SO01 - Výměna kolejnic v ...'!F35</f>
        <v>0</v>
      </c>
      <c r="BC95" s="100">
        <f>'SO01 - Výměna kolejnic v ...'!F36</f>
        <v>0</v>
      </c>
      <c r="BD95" s="100">
        <f>'SO01 - Výměna kolejnic v ...'!F37</f>
        <v>0</v>
      </c>
      <c r="BE95" s="100">
        <f>'SO01 - Výměna kolejnic v ...'!F38</f>
        <v>0</v>
      </c>
      <c r="BF95" s="102">
        <f>'SO01 - Výměna kolejnic v ...'!F39</f>
        <v>0</v>
      </c>
      <c r="BT95" s="103" t="s">
        <v>89</v>
      </c>
      <c r="BV95" s="103" t="s">
        <v>83</v>
      </c>
      <c r="BW95" s="103" t="s">
        <v>90</v>
      </c>
      <c r="BX95" s="103" t="s">
        <v>6</v>
      </c>
      <c r="CL95" s="103" t="s">
        <v>20</v>
      </c>
      <c r="CM95" s="103" t="s">
        <v>91</v>
      </c>
    </row>
    <row r="96" spans="1:91" s="7" customFormat="1" ht="24.75" customHeight="1">
      <c r="A96" s="93" t="s">
        <v>85</v>
      </c>
      <c r="B96" s="94"/>
      <c r="C96" s="95"/>
      <c r="D96" s="261" t="s">
        <v>92</v>
      </c>
      <c r="E96" s="261"/>
      <c r="F96" s="261"/>
      <c r="G96" s="261"/>
      <c r="H96" s="261"/>
      <c r="I96" s="96"/>
      <c r="J96" s="261" t="s">
        <v>93</v>
      </c>
      <c r="K96" s="261"/>
      <c r="L96" s="261"/>
      <c r="M96" s="261"/>
      <c r="N96" s="261"/>
      <c r="O96" s="261"/>
      <c r="P96" s="261"/>
      <c r="Q96" s="261"/>
      <c r="R96" s="261"/>
      <c r="S96" s="261"/>
      <c r="T96" s="261"/>
      <c r="U96" s="261"/>
      <c r="V96" s="261"/>
      <c r="W96" s="261"/>
      <c r="X96" s="261"/>
      <c r="Y96" s="261"/>
      <c r="Z96" s="261"/>
      <c r="AA96" s="261"/>
      <c r="AB96" s="261"/>
      <c r="AC96" s="261"/>
      <c r="AD96" s="261"/>
      <c r="AE96" s="261"/>
      <c r="AF96" s="261"/>
      <c r="AG96" s="262">
        <f>'SO02 - Výměna kolejnic v ...'!K32</f>
        <v>0</v>
      </c>
      <c r="AH96" s="263"/>
      <c r="AI96" s="263"/>
      <c r="AJ96" s="263"/>
      <c r="AK96" s="263"/>
      <c r="AL96" s="263"/>
      <c r="AM96" s="263"/>
      <c r="AN96" s="262">
        <f>SUM(AG96,AV96)</f>
        <v>0</v>
      </c>
      <c r="AO96" s="263"/>
      <c r="AP96" s="263"/>
      <c r="AQ96" s="97" t="s">
        <v>88</v>
      </c>
      <c r="AR96" s="98"/>
      <c r="AS96" s="99">
        <f>'SO02 - Výměna kolejnic v ...'!K30</f>
        <v>0</v>
      </c>
      <c r="AT96" s="100">
        <f>'SO02 - Výměna kolejnic v ...'!K31</f>
        <v>0</v>
      </c>
      <c r="AU96" s="100">
        <v>0</v>
      </c>
      <c r="AV96" s="100">
        <f>ROUND(SUM(AX96:AY96),2)</f>
        <v>0</v>
      </c>
      <c r="AW96" s="101">
        <f>'SO02 - Výměna kolejnic v ...'!T119</f>
        <v>0</v>
      </c>
      <c r="AX96" s="100">
        <f>'SO02 - Výměna kolejnic v ...'!K35</f>
        <v>0</v>
      </c>
      <c r="AY96" s="100">
        <f>'SO02 - Výměna kolejnic v ...'!K36</f>
        <v>0</v>
      </c>
      <c r="AZ96" s="100">
        <f>'SO02 - Výměna kolejnic v ...'!K37</f>
        <v>0</v>
      </c>
      <c r="BA96" s="100">
        <f>'SO02 - Výměna kolejnic v ...'!K38</f>
        <v>0</v>
      </c>
      <c r="BB96" s="100">
        <f>'SO02 - Výměna kolejnic v ...'!F35</f>
        <v>0</v>
      </c>
      <c r="BC96" s="100">
        <f>'SO02 - Výměna kolejnic v ...'!F36</f>
        <v>0</v>
      </c>
      <c r="BD96" s="100">
        <f>'SO02 - Výměna kolejnic v ...'!F37</f>
        <v>0</v>
      </c>
      <c r="BE96" s="100">
        <f>'SO02 - Výměna kolejnic v ...'!F38</f>
        <v>0</v>
      </c>
      <c r="BF96" s="102">
        <f>'SO02 - Výměna kolejnic v ...'!F39</f>
        <v>0</v>
      </c>
      <c r="BT96" s="103" t="s">
        <v>89</v>
      </c>
      <c r="BV96" s="103" t="s">
        <v>83</v>
      </c>
      <c r="BW96" s="103" t="s">
        <v>94</v>
      </c>
      <c r="BX96" s="103" t="s">
        <v>6</v>
      </c>
      <c r="CL96" s="103" t="s">
        <v>20</v>
      </c>
      <c r="CM96" s="103" t="s">
        <v>91</v>
      </c>
    </row>
    <row r="97" spans="1:91" s="7" customFormat="1" ht="16.5" customHeight="1">
      <c r="A97" s="93" t="s">
        <v>85</v>
      </c>
      <c r="B97" s="94"/>
      <c r="C97" s="95"/>
      <c r="D97" s="261" t="s">
        <v>95</v>
      </c>
      <c r="E97" s="261"/>
      <c r="F97" s="261"/>
      <c r="G97" s="261"/>
      <c r="H97" s="261"/>
      <c r="I97" s="96"/>
      <c r="J97" s="261" t="s">
        <v>96</v>
      </c>
      <c r="K97" s="261"/>
      <c r="L97" s="261"/>
      <c r="M97" s="261"/>
      <c r="N97" s="261"/>
      <c r="O97" s="261"/>
      <c r="P97" s="261"/>
      <c r="Q97" s="261"/>
      <c r="R97" s="261"/>
      <c r="S97" s="261"/>
      <c r="T97" s="261"/>
      <c r="U97" s="261"/>
      <c r="V97" s="261"/>
      <c r="W97" s="261"/>
      <c r="X97" s="261"/>
      <c r="Y97" s="261"/>
      <c r="Z97" s="261"/>
      <c r="AA97" s="261"/>
      <c r="AB97" s="261"/>
      <c r="AC97" s="261"/>
      <c r="AD97" s="261"/>
      <c r="AE97" s="261"/>
      <c r="AF97" s="261"/>
      <c r="AG97" s="262">
        <f>'SO03 - Technologická část...'!K32</f>
        <v>0</v>
      </c>
      <c r="AH97" s="263"/>
      <c r="AI97" s="263"/>
      <c r="AJ97" s="263"/>
      <c r="AK97" s="263"/>
      <c r="AL97" s="263"/>
      <c r="AM97" s="263"/>
      <c r="AN97" s="262">
        <f>SUM(AG97,AV97)</f>
        <v>0</v>
      </c>
      <c r="AO97" s="263"/>
      <c r="AP97" s="263"/>
      <c r="AQ97" s="97" t="s">
        <v>88</v>
      </c>
      <c r="AR97" s="98"/>
      <c r="AS97" s="99">
        <f>'SO03 - Technologická část...'!K30</f>
        <v>0</v>
      </c>
      <c r="AT97" s="100">
        <f>'SO03 - Technologická část...'!K31</f>
        <v>0</v>
      </c>
      <c r="AU97" s="100">
        <v>0</v>
      </c>
      <c r="AV97" s="100">
        <f>ROUND(SUM(AX97:AY97),2)</f>
        <v>0</v>
      </c>
      <c r="AW97" s="101">
        <f>'SO03 - Technologická část...'!T117</f>
        <v>0</v>
      </c>
      <c r="AX97" s="100">
        <f>'SO03 - Technologická část...'!K35</f>
        <v>0</v>
      </c>
      <c r="AY97" s="100">
        <f>'SO03 - Technologická část...'!K36</f>
        <v>0</v>
      </c>
      <c r="AZ97" s="100">
        <f>'SO03 - Technologická část...'!K37</f>
        <v>0</v>
      </c>
      <c r="BA97" s="100">
        <f>'SO03 - Technologická část...'!K38</f>
        <v>0</v>
      </c>
      <c r="BB97" s="100">
        <f>'SO03 - Technologická část...'!F35</f>
        <v>0</v>
      </c>
      <c r="BC97" s="100">
        <f>'SO03 - Technologická část...'!F36</f>
        <v>0</v>
      </c>
      <c r="BD97" s="100">
        <f>'SO03 - Technologická část...'!F37</f>
        <v>0</v>
      </c>
      <c r="BE97" s="100">
        <f>'SO03 - Technologická část...'!F38</f>
        <v>0</v>
      </c>
      <c r="BF97" s="102">
        <f>'SO03 - Technologická část...'!F39</f>
        <v>0</v>
      </c>
      <c r="BT97" s="103" t="s">
        <v>89</v>
      </c>
      <c r="BV97" s="103" t="s">
        <v>83</v>
      </c>
      <c r="BW97" s="103" t="s">
        <v>97</v>
      </c>
      <c r="BX97" s="103" t="s">
        <v>6</v>
      </c>
      <c r="CL97" s="103" t="s">
        <v>20</v>
      </c>
      <c r="CM97" s="103" t="s">
        <v>91</v>
      </c>
    </row>
    <row r="98" spans="1:91" s="7" customFormat="1" ht="16.5" customHeight="1">
      <c r="A98" s="93" t="s">
        <v>85</v>
      </c>
      <c r="B98" s="94"/>
      <c r="C98" s="95"/>
      <c r="D98" s="261" t="s">
        <v>98</v>
      </c>
      <c r="E98" s="261"/>
      <c r="F98" s="261"/>
      <c r="G98" s="261"/>
      <c r="H98" s="261"/>
      <c r="I98" s="96"/>
      <c r="J98" s="261" t="s">
        <v>99</v>
      </c>
      <c r="K98" s="261"/>
      <c r="L98" s="261"/>
      <c r="M98" s="261"/>
      <c r="N98" s="261"/>
      <c r="O98" s="261"/>
      <c r="P98" s="261"/>
      <c r="Q98" s="261"/>
      <c r="R98" s="261"/>
      <c r="S98" s="261"/>
      <c r="T98" s="261"/>
      <c r="U98" s="261"/>
      <c r="V98" s="261"/>
      <c r="W98" s="261"/>
      <c r="X98" s="261"/>
      <c r="Y98" s="261"/>
      <c r="Z98" s="261"/>
      <c r="AA98" s="261"/>
      <c r="AB98" s="261"/>
      <c r="AC98" s="261"/>
      <c r="AD98" s="261"/>
      <c r="AE98" s="261"/>
      <c r="AF98" s="261"/>
      <c r="AG98" s="262">
        <f>'VRN - soupis VRN'!K32</f>
        <v>0</v>
      </c>
      <c r="AH98" s="263"/>
      <c r="AI98" s="263"/>
      <c r="AJ98" s="263"/>
      <c r="AK98" s="263"/>
      <c r="AL98" s="263"/>
      <c r="AM98" s="263"/>
      <c r="AN98" s="262">
        <f>SUM(AG98,AV98)</f>
        <v>0</v>
      </c>
      <c r="AO98" s="263"/>
      <c r="AP98" s="263"/>
      <c r="AQ98" s="97" t="s">
        <v>88</v>
      </c>
      <c r="AR98" s="98"/>
      <c r="AS98" s="104">
        <f>'VRN - soupis VRN'!K30</f>
        <v>0</v>
      </c>
      <c r="AT98" s="105">
        <f>'VRN - soupis VRN'!K31</f>
        <v>0</v>
      </c>
      <c r="AU98" s="105">
        <v>0</v>
      </c>
      <c r="AV98" s="105">
        <f>ROUND(SUM(AX98:AY98),2)</f>
        <v>0</v>
      </c>
      <c r="AW98" s="106">
        <f>'VRN - soupis VRN'!T117</f>
        <v>0</v>
      </c>
      <c r="AX98" s="105">
        <f>'VRN - soupis VRN'!K35</f>
        <v>0</v>
      </c>
      <c r="AY98" s="105">
        <f>'VRN - soupis VRN'!K36</f>
        <v>0</v>
      </c>
      <c r="AZ98" s="105">
        <f>'VRN - soupis VRN'!K37</f>
        <v>0</v>
      </c>
      <c r="BA98" s="105">
        <f>'VRN - soupis VRN'!K38</f>
        <v>0</v>
      </c>
      <c r="BB98" s="105">
        <f>'VRN - soupis VRN'!F35</f>
        <v>0</v>
      </c>
      <c r="BC98" s="105">
        <f>'VRN - soupis VRN'!F36</f>
        <v>0</v>
      </c>
      <c r="BD98" s="105">
        <f>'VRN - soupis VRN'!F37</f>
        <v>0</v>
      </c>
      <c r="BE98" s="105">
        <f>'VRN - soupis VRN'!F38</f>
        <v>0</v>
      </c>
      <c r="BF98" s="107">
        <f>'VRN - soupis VRN'!F39</f>
        <v>0</v>
      </c>
      <c r="BT98" s="103" t="s">
        <v>89</v>
      </c>
      <c r="BV98" s="103" t="s">
        <v>83</v>
      </c>
      <c r="BW98" s="103" t="s">
        <v>100</v>
      </c>
      <c r="BX98" s="103" t="s">
        <v>6</v>
      </c>
      <c r="CL98" s="103" t="s">
        <v>1</v>
      </c>
      <c r="CM98" s="103" t="s">
        <v>91</v>
      </c>
    </row>
    <row r="99" spans="1:91" s="2" customFormat="1" ht="30" customHeight="1">
      <c r="A99" s="33"/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8"/>
      <c r="AS99" s="33"/>
      <c r="AT99" s="33"/>
      <c r="AU99" s="33"/>
      <c r="AV99" s="33"/>
      <c r="AW99" s="33"/>
      <c r="AX99" s="33"/>
      <c r="AY99" s="33"/>
      <c r="AZ99" s="33"/>
      <c r="BA99" s="33"/>
      <c r="BB99" s="33"/>
      <c r="BC99" s="33"/>
      <c r="BD99" s="33"/>
      <c r="BE99" s="33"/>
      <c r="BF99" s="33"/>
      <c r="BG99" s="33"/>
    </row>
    <row r="100" spans="1:91" s="2" customFormat="1" ht="6.95" customHeight="1">
      <c r="A100" s="33"/>
      <c r="B100" s="53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  <c r="AI100" s="54"/>
      <c r="AJ100" s="54"/>
      <c r="AK100" s="54"/>
      <c r="AL100" s="54"/>
      <c r="AM100" s="54"/>
      <c r="AN100" s="54"/>
      <c r="AO100" s="54"/>
      <c r="AP100" s="54"/>
      <c r="AQ100" s="54"/>
      <c r="AR100" s="38"/>
      <c r="AS100" s="33"/>
      <c r="AT100" s="33"/>
      <c r="AU100" s="33"/>
      <c r="AV100" s="33"/>
      <c r="AW100" s="33"/>
      <c r="AX100" s="33"/>
      <c r="AY100" s="33"/>
      <c r="AZ100" s="33"/>
      <c r="BA100" s="33"/>
      <c r="BB100" s="33"/>
      <c r="BC100" s="33"/>
      <c r="BD100" s="33"/>
      <c r="BE100" s="33"/>
      <c r="BF100" s="33"/>
      <c r="BG100" s="33"/>
    </row>
  </sheetData>
  <sheetProtection algorithmName="SHA-512" hashValue="pkd+SsQEq5XMt37lb9Kln56ORbYQuNzIXkzKl6Q07jb8nB2pvVrBd3P0JplAvJiRzTlpvGhvini5kp5ROHFBcw==" saltValue="INP8whOpyXY+dfelvhJJLZFL4sBNP1E9UPjlKW0Qfto3wmcI5ui+z3LYWUvigGGJxx/7VepsxEDJO15v/2ushQ==" spinCount="100000" sheet="1" objects="1" scenarios="1" formatColumns="0" formatRows="0"/>
  <mergeCells count="54">
    <mergeCell ref="AR2:BG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SO01 - Výměna kolejnic v ...'!C2" display="/"/>
    <hyperlink ref="A96" location="'SO02 - Výměna kolejnic v ...'!C2" display="/"/>
    <hyperlink ref="A97" location="'SO03 - Technologická část...'!C2" display="/"/>
    <hyperlink ref="A98" location="'VRN - soupis VRN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9"/>
  <sheetViews>
    <sheetView showGridLines="0" topLeftCell="A181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85"/>
      <c r="N2" s="285"/>
      <c r="O2" s="285"/>
      <c r="P2" s="285"/>
      <c r="Q2" s="285"/>
      <c r="R2" s="285"/>
      <c r="S2" s="285"/>
      <c r="T2" s="285"/>
      <c r="U2" s="285"/>
      <c r="V2" s="285"/>
      <c r="W2" s="285"/>
      <c r="X2" s="285"/>
      <c r="Y2" s="285"/>
      <c r="Z2" s="285"/>
      <c r="AT2" s="16" t="s">
        <v>90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9"/>
      <c r="AT3" s="16" t="s">
        <v>91</v>
      </c>
    </row>
    <row r="4" spans="1:46" s="1" customFormat="1" ht="24.95" customHeight="1">
      <c r="B4" s="19"/>
      <c r="D4" s="110" t="s">
        <v>101</v>
      </c>
      <c r="M4" s="19"/>
      <c r="N4" s="111" t="s">
        <v>11</v>
      </c>
      <c r="AT4" s="16" t="s">
        <v>4</v>
      </c>
    </row>
    <row r="5" spans="1:46" s="1" customFormat="1" ht="6.95" customHeight="1">
      <c r="B5" s="19"/>
      <c r="M5" s="19"/>
    </row>
    <row r="6" spans="1:46" s="1" customFormat="1" ht="12" customHeight="1">
      <c r="B6" s="19"/>
      <c r="D6" s="112" t="s">
        <v>17</v>
      </c>
      <c r="M6" s="19"/>
    </row>
    <row r="7" spans="1:46" s="1" customFormat="1" ht="16.5" customHeight="1">
      <c r="B7" s="19"/>
      <c r="E7" s="286" t="str">
        <f>'Rekapitulace stavby'!K6</f>
        <v>Výměna kolejnic v úseku Vratimov - Frýdek Místek</v>
      </c>
      <c r="F7" s="287"/>
      <c r="G7" s="287"/>
      <c r="H7" s="287"/>
      <c r="M7" s="19"/>
    </row>
    <row r="8" spans="1:46" s="2" customFormat="1" ht="12" customHeight="1">
      <c r="A8" s="33"/>
      <c r="B8" s="38"/>
      <c r="C8" s="33"/>
      <c r="D8" s="112" t="s">
        <v>102</v>
      </c>
      <c r="E8" s="33"/>
      <c r="F8" s="33"/>
      <c r="G8" s="33"/>
      <c r="H8" s="33"/>
      <c r="I8" s="33"/>
      <c r="J8" s="33"/>
      <c r="K8" s="33"/>
      <c r="L8" s="33"/>
      <c r="M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8" t="s">
        <v>103</v>
      </c>
      <c r="F9" s="289"/>
      <c r="G9" s="289"/>
      <c r="H9" s="289"/>
      <c r="I9" s="33"/>
      <c r="J9" s="33"/>
      <c r="K9" s="33"/>
      <c r="L9" s="33"/>
      <c r="M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2" t="s">
        <v>19</v>
      </c>
      <c r="E11" s="33"/>
      <c r="F11" s="113" t="s">
        <v>20</v>
      </c>
      <c r="G11" s="33"/>
      <c r="H11" s="33"/>
      <c r="I11" s="112" t="s">
        <v>21</v>
      </c>
      <c r="J11" s="113" t="s">
        <v>22</v>
      </c>
      <c r="K11" s="33"/>
      <c r="L11" s="33"/>
      <c r="M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2" t="s">
        <v>23</v>
      </c>
      <c r="E12" s="33"/>
      <c r="F12" s="113" t="s">
        <v>36</v>
      </c>
      <c r="G12" s="33"/>
      <c r="H12" s="33"/>
      <c r="I12" s="112" t="s">
        <v>25</v>
      </c>
      <c r="J12" s="114" t="str">
        <f>'Rekapitulace stavby'!AN8</f>
        <v>26. 8. 2020</v>
      </c>
      <c r="K12" s="33"/>
      <c r="L12" s="33"/>
      <c r="M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2" t="s">
        <v>27</v>
      </c>
      <c r="E14" s="33"/>
      <c r="F14" s="33"/>
      <c r="G14" s="33"/>
      <c r="H14" s="33"/>
      <c r="I14" s="112" t="s">
        <v>28</v>
      </c>
      <c r="J14" s="113" t="s">
        <v>29</v>
      </c>
      <c r="K14" s="33"/>
      <c r="L14" s="33"/>
      <c r="M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3" t="s">
        <v>104</v>
      </c>
      <c r="F15" s="33"/>
      <c r="G15" s="33"/>
      <c r="H15" s="33"/>
      <c r="I15" s="112" t="s">
        <v>31</v>
      </c>
      <c r="J15" s="113" t="s">
        <v>32</v>
      </c>
      <c r="K15" s="33"/>
      <c r="L15" s="33"/>
      <c r="M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2" t="s">
        <v>33</v>
      </c>
      <c r="E17" s="33"/>
      <c r="F17" s="33"/>
      <c r="G17" s="33"/>
      <c r="H17" s="33"/>
      <c r="I17" s="112" t="s">
        <v>28</v>
      </c>
      <c r="J17" s="29" t="str">
        <f>'Rekapitulace stavby'!AN13</f>
        <v>Vyplň údaj</v>
      </c>
      <c r="K17" s="33"/>
      <c r="L17" s="33"/>
      <c r="M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0" t="str">
        <f>'Rekapitulace stavby'!E14</f>
        <v>Vyplň údaj</v>
      </c>
      <c r="F18" s="291"/>
      <c r="G18" s="291"/>
      <c r="H18" s="291"/>
      <c r="I18" s="112" t="s">
        <v>31</v>
      </c>
      <c r="J18" s="29" t="str">
        <f>'Rekapitulace stavby'!AN14</f>
        <v>Vyplň údaj</v>
      </c>
      <c r="K18" s="33"/>
      <c r="L18" s="33"/>
      <c r="M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2" t="s">
        <v>35</v>
      </c>
      <c r="E20" s="33"/>
      <c r="F20" s="33"/>
      <c r="G20" s="33"/>
      <c r="H20" s="33"/>
      <c r="I20" s="112" t="s">
        <v>28</v>
      </c>
      <c r="J20" s="113" t="str">
        <f>IF('Rekapitulace stavby'!AN16="","",'Rekapitulace stavby'!AN16)</f>
        <v/>
      </c>
      <c r="K20" s="33"/>
      <c r="L20" s="33"/>
      <c r="M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3" t="str">
        <f>IF('Rekapitulace stavby'!E17="","",'Rekapitulace stavby'!E17)</f>
        <v xml:space="preserve"> </v>
      </c>
      <c r="F21" s="33"/>
      <c r="G21" s="33"/>
      <c r="H21" s="33"/>
      <c r="I21" s="112" t="s">
        <v>31</v>
      </c>
      <c r="J21" s="113" t="str">
        <f>IF('Rekapitulace stavby'!AN17="","",'Rekapitulace stavby'!AN17)</f>
        <v/>
      </c>
      <c r="K21" s="33"/>
      <c r="L21" s="33"/>
      <c r="M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2" t="s">
        <v>37</v>
      </c>
      <c r="E23" s="33"/>
      <c r="F23" s="33"/>
      <c r="G23" s="33"/>
      <c r="H23" s="33"/>
      <c r="I23" s="112" t="s">
        <v>28</v>
      </c>
      <c r="J23" s="113" t="str">
        <f>IF('Rekapitulace stavby'!AN19="","",'Rekapitulace stavby'!AN19)</f>
        <v/>
      </c>
      <c r="K23" s="33"/>
      <c r="L23" s="33"/>
      <c r="M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3" t="str">
        <f>IF('Rekapitulace stavby'!E20="","",'Rekapitulace stavby'!E20)</f>
        <v xml:space="preserve"> </v>
      </c>
      <c r="F24" s="33"/>
      <c r="G24" s="33"/>
      <c r="H24" s="33"/>
      <c r="I24" s="112" t="s">
        <v>31</v>
      </c>
      <c r="J24" s="113" t="str">
        <f>IF('Rekapitulace stavby'!AN20="","",'Rekapitulace stavby'!AN20)</f>
        <v/>
      </c>
      <c r="K24" s="33"/>
      <c r="L24" s="33"/>
      <c r="M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2" t="s">
        <v>38</v>
      </c>
      <c r="E26" s="33"/>
      <c r="F26" s="33"/>
      <c r="G26" s="33"/>
      <c r="H26" s="33"/>
      <c r="I26" s="33"/>
      <c r="J26" s="33"/>
      <c r="K26" s="33"/>
      <c r="L26" s="33"/>
      <c r="M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5"/>
      <c r="B27" s="116"/>
      <c r="C27" s="115"/>
      <c r="D27" s="115"/>
      <c r="E27" s="292" t="s">
        <v>1</v>
      </c>
      <c r="F27" s="292"/>
      <c r="G27" s="292"/>
      <c r="H27" s="292"/>
      <c r="I27" s="115"/>
      <c r="J27" s="115"/>
      <c r="K27" s="115"/>
      <c r="L27" s="115"/>
      <c r="M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8"/>
      <c r="E29" s="118"/>
      <c r="F29" s="118"/>
      <c r="G29" s="118"/>
      <c r="H29" s="118"/>
      <c r="I29" s="118"/>
      <c r="J29" s="118"/>
      <c r="K29" s="118"/>
      <c r="L29" s="118"/>
      <c r="M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>
      <c r="A30" s="33"/>
      <c r="B30" s="38"/>
      <c r="C30" s="33"/>
      <c r="D30" s="33"/>
      <c r="E30" s="112" t="s">
        <v>105</v>
      </c>
      <c r="F30" s="33"/>
      <c r="G30" s="33"/>
      <c r="H30" s="33"/>
      <c r="I30" s="33"/>
      <c r="J30" s="33"/>
      <c r="K30" s="119">
        <f>I96</f>
        <v>0</v>
      </c>
      <c r="L30" s="33"/>
      <c r="M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>
      <c r="A31" s="33"/>
      <c r="B31" s="38"/>
      <c r="C31" s="33"/>
      <c r="D31" s="33"/>
      <c r="E31" s="112" t="s">
        <v>106</v>
      </c>
      <c r="F31" s="33"/>
      <c r="G31" s="33"/>
      <c r="H31" s="33"/>
      <c r="I31" s="33"/>
      <c r="J31" s="33"/>
      <c r="K31" s="119">
        <f>J96</f>
        <v>0</v>
      </c>
      <c r="L31" s="33"/>
      <c r="M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0" t="s">
        <v>39</v>
      </c>
      <c r="E32" s="33"/>
      <c r="F32" s="33"/>
      <c r="G32" s="33"/>
      <c r="H32" s="33"/>
      <c r="I32" s="33"/>
      <c r="J32" s="33"/>
      <c r="K32" s="121">
        <f>ROUND(K119, 2)</f>
        <v>0</v>
      </c>
      <c r="L32" s="33"/>
      <c r="M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18"/>
      <c r="E33" s="118"/>
      <c r="F33" s="118"/>
      <c r="G33" s="118"/>
      <c r="H33" s="118"/>
      <c r="I33" s="118"/>
      <c r="J33" s="118"/>
      <c r="K33" s="118"/>
      <c r="L33" s="118"/>
      <c r="M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2" t="s">
        <v>41</v>
      </c>
      <c r="G34" s="33"/>
      <c r="H34" s="33"/>
      <c r="I34" s="122" t="s">
        <v>40</v>
      </c>
      <c r="J34" s="33"/>
      <c r="K34" s="122" t="s">
        <v>42</v>
      </c>
      <c r="L34" s="33"/>
      <c r="M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3" t="s">
        <v>43</v>
      </c>
      <c r="E35" s="112" t="s">
        <v>44</v>
      </c>
      <c r="F35" s="119">
        <f>ROUND((SUM(BE119:BE228)),  2)</f>
        <v>0</v>
      </c>
      <c r="G35" s="33"/>
      <c r="H35" s="33"/>
      <c r="I35" s="124">
        <v>0.21</v>
      </c>
      <c r="J35" s="33"/>
      <c r="K35" s="119">
        <f>ROUND(((SUM(BE119:BE228))*I35),  2)</f>
        <v>0</v>
      </c>
      <c r="L35" s="33"/>
      <c r="M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2" t="s">
        <v>45</v>
      </c>
      <c r="F36" s="119">
        <f>ROUND((SUM(BF119:BF228)),  2)</f>
        <v>0</v>
      </c>
      <c r="G36" s="33"/>
      <c r="H36" s="33"/>
      <c r="I36" s="124">
        <v>0.15</v>
      </c>
      <c r="J36" s="33"/>
      <c r="K36" s="119">
        <f>ROUND(((SUM(BF119:BF228))*I36),  2)</f>
        <v>0</v>
      </c>
      <c r="L36" s="33"/>
      <c r="M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2" t="s">
        <v>46</v>
      </c>
      <c r="F37" s="119">
        <f>ROUND((SUM(BG119:BG228)),  2)</f>
        <v>0</v>
      </c>
      <c r="G37" s="33"/>
      <c r="H37" s="33"/>
      <c r="I37" s="124">
        <v>0.21</v>
      </c>
      <c r="J37" s="33"/>
      <c r="K37" s="119">
        <f>0</f>
        <v>0</v>
      </c>
      <c r="L37" s="33"/>
      <c r="M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2" t="s">
        <v>47</v>
      </c>
      <c r="F38" s="119">
        <f>ROUND((SUM(BH119:BH228)),  2)</f>
        <v>0</v>
      </c>
      <c r="G38" s="33"/>
      <c r="H38" s="33"/>
      <c r="I38" s="124">
        <v>0.15</v>
      </c>
      <c r="J38" s="33"/>
      <c r="K38" s="119">
        <f>0</f>
        <v>0</v>
      </c>
      <c r="L38" s="33"/>
      <c r="M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2" t="s">
        <v>48</v>
      </c>
      <c r="F39" s="119">
        <f>ROUND((SUM(BI119:BI228)),  2)</f>
        <v>0</v>
      </c>
      <c r="G39" s="33"/>
      <c r="H39" s="33"/>
      <c r="I39" s="124">
        <v>0</v>
      </c>
      <c r="J39" s="33"/>
      <c r="K39" s="119">
        <f>0</f>
        <v>0</v>
      </c>
      <c r="L39" s="33"/>
      <c r="M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25"/>
      <c r="D41" s="126" t="s">
        <v>49</v>
      </c>
      <c r="E41" s="127"/>
      <c r="F41" s="127"/>
      <c r="G41" s="128" t="s">
        <v>50</v>
      </c>
      <c r="H41" s="129" t="s">
        <v>51</v>
      </c>
      <c r="I41" s="127"/>
      <c r="J41" s="127"/>
      <c r="K41" s="130">
        <f>SUM(K32:K39)</f>
        <v>0</v>
      </c>
      <c r="L41" s="131"/>
      <c r="M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M43" s="19"/>
    </row>
    <row r="44" spans="1:31" s="1" customFormat="1" ht="14.45" customHeight="1">
      <c r="B44" s="19"/>
      <c r="M44" s="19"/>
    </row>
    <row r="45" spans="1:31" s="1" customFormat="1" ht="14.45" customHeight="1">
      <c r="B45" s="19"/>
      <c r="M45" s="19"/>
    </row>
    <row r="46" spans="1:31" s="1" customFormat="1" ht="14.45" customHeight="1">
      <c r="B46" s="19"/>
      <c r="M46" s="19"/>
    </row>
    <row r="47" spans="1:31" s="1" customFormat="1" ht="14.45" customHeight="1">
      <c r="B47" s="19"/>
      <c r="M47" s="19"/>
    </row>
    <row r="48" spans="1:31" s="1" customFormat="1" ht="14.45" customHeight="1">
      <c r="B48" s="19"/>
      <c r="M48" s="19"/>
    </row>
    <row r="49" spans="1:31" s="1" customFormat="1" ht="14.45" customHeight="1">
      <c r="B49" s="19"/>
      <c r="M49" s="19"/>
    </row>
    <row r="50" spans="1:31" s="2" customFormat="1" ht="14.45" customHeight="1">
      <c r="B50" s="50"/>
      <c r="D50" s="132" t="s">
        <v>52</v>
      </c>
      <c r="E50" s="133"/>
      <c r="F50" s="133"/>
      <c r="G50" s="132" t="s">
        <v>53</v>
      </c>
      <c r="H50" s="133"/>
      <c r="I50" s="133"/>
      <c r="J50" s="133"/>
      <c r="K50" s="133"/>
      <c r="L50" s="133"/>
      <c r="M50" s="50"/>
    </row>
    <row r="51" spans="1:31" ht="11.25">
      <c r="B51" s="19"/>
      <c r="M51" s="19"/>
    </row>
    <row r="52" spans="1:31" ht="11.25">
      <c r="B52" s="19"/>
      <c r="M52" s="19"/>
    </row>
    <row r="53" spans="1:31" ht="11.25">
      <c r="B53" s="19"/>
      <c r="M53" s="19"/>
    </row>
    <row r="54" spans="1:31" ht="11.25">
      <c r="B54" s="19"/>
      <c r="M54" s="19"/>
    </row>
    <row r="55" spans="1:31" ht="11.25">
      <c r="B55" s="19"/>
      <c r="M55" s="19"/>
    </row>
    <row r="56" spans="1:31" ht="11.25">
      <c r="B56" s="19"/>
      <c r="M56" s="19"/>
    </row>
    <row r="57" spans="1:31" ht="11.25">
      <c r="B57" s="19"/>
      <c r="M57" s="19"/>
    </row>
    <row r="58" spans="1:31" ht="11.25">
      <c r="B58" s="19"/>
      <c r="M58" s="19"/>
    </row>
    <row r="59" spans="1:31" ht="11.25">
      <c r="B59" s="19"/>
      <c r="M59" s="19"/>
    </row>
    <row r="60" spans="1:31" ht="11.25">
      <c r="B60" s="19"/>
      <c r="M60" s="19"/>
    </row>
    <row r="61" spans="1:31" s="2" customFormat="1">
      <c r="A61" s="33"/>
      <c r="B61" s="38"/>
      <c r="C61" s="33"/>
      <c r="D61" s="134" t="s">
        <v>54</v>
      </c>
      <c r="E61" s="135"/>
      <c r="F61" s="136" t="s">
        <v>55</v>
      </c>
      <c r="G61" s="134" t="s">
        <v>54</v>
      </c>
      <c r="H61" s="135"/>
      <c r="I61" s="135"/>
      <c r="J61" s="137" t="s">
        <v>55</v>
      </c>
      <c r="K61" s="135"/>
      <c r="L61" s="135"/>
      <c r="M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M62" s="19"/>
    </row>
    <row r="63" spans="1:31" ht="11.25">
      <c r="B63" s="19"/>
      <c r="M63" s="19"/>
    </row>
    <row r="64" spans="1:31" ht="11.25">
      <c r="B64" s="19"/>
      <c r="M64" s="19"/>
    </row>
    <row r="65" spans="1:31" s="2" customFormat="1">
      <c r="A65" s="33"/>
      <c r="B65" s="38"/>
      <c r="C65" s="33"/>
      <c r="D65" s="132" t="s">
        <v>56</v>
      </c>
      <c r="E65" s="138"/>
      <c r="F65" s="138"/>
      <c r="G65" s="132" t="s">
        <v>57</v>
      </c>
      <c r="H65" s="138"/>
      <c r="I65" s="138"/>
      <c r="J65" s="138"/>
      <c r="K65" s="138"/>
      <c r="L65" s="138"/>
      <c r="M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M66" s="19"/>
    </row>
    <row r="67" spans="1:31" ht="11.25">
      <c r="B67" s="19"/>
      <c r="M67" s="19"/>
    </row>
    <row r="68" spans="1:31" ht="11.25">
      <c r="B68" s="19"/>
      <c r="M68" s="19"/>
    </row>
    <row r="69" spans="1:31" ht="11.25">
      <c r="B69" s="19"/>
      <c r="M69" s="19"/>
    </row>
    <row r="70" spans="1:31" ht="11.25">
      <c r="B70" s="19"/>
      <c r="M70" s="19"/>
    </row>
    <row r="71" spans="1:31" ht="11.25">
      <c r="B71" s="19"/>
      <c r="M71" s="19"/>
    </row>
    <row r="72" spans="1:31" ht="11.25">
      <c r="B72" s="19"/>
      <c r="M72" s="19"/>
    </row>
    <row r="73" spans="1:31" ht="11.25">
      <c r="B73" s="19"/>
      <c r="M73" s="19"/>
    </row>
    <row r="74" spans="1:31" ht="11.25">
      <c r="B74" s="19"/>
      <c r="M74" s="19"/>
    </row>
    <row r="75" spans="1:31" ht="11.25">
      <c r="B75" s="19"/>
      <c r="M75" s="19"/>
    </row>
    <row r="76" spans="1:31" s="2" customFormat="1">
      <c r="A76" s="33"/>
      <c r="B76" s="38"/>
      <c r="C76" s="33"/>
      <c r="D76" s="134" t="s">
        <v>54</v>
      </c>
      <c r="E76" s="135"/>
      <c r="F76" s="136" t="s">
        <v>55</v>
      </c>
      <c r="G76" s="134" t="s">
        <v>54</v>
      </c>
      <c r="H76" s="135"/>
      <c r="I76" s="135"/>
      <c r="J76" s="137" t="s">
        <v>55</v>
      </c>
      <c r="K76" s="135"/>
      <c r="L76" s="135"/>
      <c r="M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140"/>
      <c r="M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142"/>
      <c r="M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107</v>
      </c>
      <c r="D82" s="35"/>
      <c r="E82" s="35"/>
      <c r="F82" s="35"/>
      <c r="G82" s="35"/>
      <c r="H82" s="35"/>
      <c r="I82" s="35"/>
      <c r="J82" s="35"/>
      <c r="K82" s="35"/>
      <c r="L82" s="35"/>
      <c r="M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17</v>
      </c>
      <c r="D84" s="35"/>
      <c r="E84" s="35"/>
      <c r="F84" s="35"/>
      <c r="G84" s="35"/>
      <c r="H84" s="35"/>
      <c r="I84" s="35"/>
      <c r="J84" s="35"/>
      <c r="K84" s="35"/>
      <c r="L84" s="35"/>
      <c r="M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3" t="str">
        <f>E7</f>
        <v>Výměna kolejnic v úseku Vratimov - Frýdek Místek</v>
      </c>
      <c r="F85" s="294"/>
      <c r="G85" s="294"/>
      <c r="H85" s="294"/>
      <c r="I85" s="35"/>
      <c r="J85" s="35"/>
      <c r="K85" s="35"/>
      <c r="L85" s="35"/>
      <c r="M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102</v>
      </c>
      <c r="D86" s="35"/>
      <c r="E86" s="35"/>
      <c r="F86" s="35"/>
      <c r="G86" s="35"/>
      <c r="H86" s="35"/>
      <c r="I86" s="35"/>
      <c r="J86" s="35"/>
      <c r="K86" s="35"/>
      <c r="L86" s="35"/>
      <c r="M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45" t="str">
        <f>E9</f>
        <v>SO01 - Výměna kolejnic v úseku Vratimov - Paskov</v>
      </c>
      <c r="F87" s="295"/>
      <c r="G87" s="295"/>
      <c r="H87" s="295"/>
      <c r="I87" s="35"/>
      <c r="J87" s="35"/>
      <c r="K87" s="35"/>
      <c r="L87" s="35"/>
      <c r="M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23</v>
      </c>
      <c r="D89" s="35"/>
      <c r="E89" s="35"/>
      <c r="F89" s="26" t="str">
        <f>F12</f>
        <v xml:space="preserve"> </v>
      </c>
      <c r="G89" s="35"/>
      <c r="H89" s="35"/>
      <c r="I89" s="28" t="s">
        <v>25</v>
      </c>
      <c r="J89" s="65" t="str">
        <f>IF(J12="","",J12)</f>
        <v>26. 8. 2020</v>
      </c>
      <c r="K89" s="35"/>
      <c r="L89" s="35"/>
      <c r="M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27</v>
      </c>
      <c r="D91" s="35"/>
      <c r="E91" s="35"/>
      <c r="F91" s="26" t="str">
        <f>E15</f>
        <v>Správa železnic s.o., OŘ Ostrava, ST Ostrava</v>
      </c>
      <c r="G91" s="35"/>
      <c r="H91" s="35"/>
      <c r="I91" s="28" t="s">
        <v>35</v>
      </c>
      <c r="J91" s="31" t="str">
        <f>E21</f>
        <v xml:space="preserve"> </v>
      </c>
      <c r="K91" s="35"/>
      <c r="L91" s="35"/>
      <c r="M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33</v>
      </c>
      <c r="D92" s="35"/>
      <c r="E92" s="35"/>
      <c r="F92" s="26" t="str">
        <f>IF(E18="","",E18)</f>
        <v>Vyplň údaj</v>
      </c>
      <c r="G92" s="35"/>
      <c r="H92" s="35"/>
      <c r="I92" s="28" t="s">
        <v>37</v>
      </c>
      <c r="J92" s="31" t="str">
        <f>E24</f>
        <v xml:space="preserve"> </v>
      </c>
      <c r="K92" s="35"/>
      <c r="L92" s="35"/>
      <c r="M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3" t="s">
        <v>108</v>
      </c>
      <c r="D94" s="144"/>
      <c r="E94" s="144"/>
      <c r="F94" s="144"/>
      <c r="G94" s="144"/>
      <c r="H94" s="144"/>
      <c r="I94" s="145" t="s">
        <v>109</v>
      </c>
      <c r="J94" s="145" t="s">
        <v>110</v>
      </c>
      <c r="K94" s="145" t="s">
        <v>111</v>
      </c>
      <c r="L94" s="144"/>
      <c r="M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6" t="s">
        <v>112</v>
      </c>
      <c r="D96" s="35"/>
      <c r="E96" s="35"/>
      <c r="F96" s="35"/>
      <c r="G96" s="35"/>
      <c r="H96" s="35"/>
      <c r="I96" s="83">
        <f t="shared" ref="I96:J98" si="0">Q119</f>
        <v>0</v>
      </c>
      <c r="J96" s="83">
        <f t="shared" si="0"/>
        <v>0</v>
      </c>
      <c r="K96" s="83">
        <f>K119</f>
        <v>0</v>
      </c>
      <c r="L96" s="35"/>
      <c r="M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113</v>
      </c>
    </row>
    <row r="97" spans="1:31" s="9" customFormat="1" ht="24.95" customHeight="1">
      <c r="B97" s="147"/>
      <c r="C97" s="148"/>
      <c r="D97" s="149" t="s">
        <v>114</v>
      </c>
      <c r="E97" s="150"/>
      <c r="F97" s="150"/>
      <c r="G97" s="150"/>
      <c r="H97" s="150"/>
      <c r="I97" s="151">
        <f t="shared" si="0"/>
        <v>0</v>
      </c>
      <c r="J97" s="151">
        <f t="shared" si="0"/>
        <v>0</v>
      </c>
      <c r="K97" s="151">
        <f>K120</f>
        <v>0</v>
      </c>
      <c r="L97" s="148"/>
      <c r="M97" s="152"/>
    </row>
    <row r="98" spans="1:31" s="10" customFormat="1" ht="19.899999999999999" customHeight="1">
      <c r="B98" s="153"/>
      <c r="C98" s="154"/>
      <c r="D98" s="155" t="s">
        <v>115</v>
      </c>
      <c r="E98" s="156"/>
      <c r="F98" s="156"/>
      <c r="G98" s="156"/>
      <c r="H98" s="156"/>
      <c r="I98" s="157">
        <f t="shared" si="0"/>
        <v>0</v>
      </c>
      <c r="J98" s="157">
        <f t="shared" si="0"/>
        <v>0</v>
      </c>
      <c r="K98" s="157">
        <f>K121</f>
        <v>0</v>
      </c>
      <c r="L98" s="154"/>
      <c r="M98" s="158"/>
    </row>
    <row r="99" spans="1:31" s="9" customFormat="1" ht="24.95" customHeight="1">
      <c r="B99" s="147"/>
      <c r="C99" s="148"/>
      <c r="D99" s="149" t="s">
        <v>116</v>
      </c>
      <c r="E99" s="150"/>
      <c r="F99" s="150"/>
      <c r="G99" s="150"/>
      <c r="H99" s="150"/>
      <c r="I99" s="151">
        <f>Q186</f>
        <v>0</v>
      </c>
      <c r="J99" s="151">
        <f>R186</f>
        <v>0</v>
      </c>
      <c r="K99" s="151">
        <f>K186</f>
        <v>0</v>
      </c>
      <c r="L99" s="148"/>
      <c r="M99" s="152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6"/>
      <c r="M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117</v>
      </c>
      <c r="D106" s="35"/>
      <c r="E106" s="35"/>
      <c r="F106" s="35"/>
      <c r="G106" s="35"/>
      <c r="H106" s="35"/>
      <c r="I106" s="35"/>
      <c r="J106" s="35"/>
      <c r="K106" s="35"/>
      <c r="L106" s="35"/>
      <c r="M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17</v>
      </c>
      <c r="D108" s="35"/>
      <c r="E108" s="35"/>
      <c r="F108" s="35"/>
      <c r="G108" s="35"/>
      <c r="H108" s="35"/>
      <c r="I108" s="35"/>
      <c r="J108" s="35"/>
      <c r="K108" s="35"/>
      <c r="L108" s="35"/>
      <c r="M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93" t="str">
        <f>E7</f>
        <v>Výměna kolejnic v úseku Vratimov - Frýdek Místek</v>
      </c>
      <c r="F109" s="294"/>
      <c r="G109" s="294"/>
      <c r="H109" s="294"/>
      <c r="I109" s="35"/>
      <c r="J109" s="35"/>
      <c r="K109" s="35"/>
      <c r="L109" s="35"/>
      <c r="M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102</v>
      </c>
      <c r="D110" s="35"/>
      <c r="E110" s="35"/>
      <c r="F110" s="35"/>
      <c r="G110" s="35"/>
      <c r="H110" s="35"/>
      <c r="I110" s="35"/>
      <c r="J110" s="35"/>
      <c r="K110" s="35"/>
      <c r="L110" s="35"/>
      <c r="M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45" t="str">
        <f>E9</f>
        <v>SO01 - Výměna kolejnic v úseku Vratimov - Paskov</v>
      </c>
      <c r="F111" s="295"/>
      <c r="G111" s="295"/>
      <c r="H111" s="295"/>
      <c r="I111" s="35"/>
      <c r="J111" s="35"/>
      <c r="K111" s="35"/>
      <c r="L111" s="35"/>
      <c r="M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23</v>
      </c>
      <c r="D113" s="35"/>
      <c r="E113" s="35"/>
      <c r="F113" s="26" t="str">
        <f>F12</f>
        <v xml:space="preserve"> </v>
      </c>
      <c r="G113" s="35"/>
      <c r="H113" s="35"/>
      <c r="I113" s="28" t="s">
        <v>25</v>
      </c>
      <c r="J113" s="65" t="str">
        <f>IF(J12="","",J12)</f>
        <v>26. 8. 2020</v>
      </c>
      <c r="K113" s="35"/>
      <c r="L113" s="35"/>
      <c r="M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27</v>
      </c>
      <c r="D115" s="35"/>
      <c r="E115" s="35"/>
      <c r="F115" s="26" t="str">
        <f>E15</f>
        <v>Správa železnic s.o., OŘ Ostrava, ST Ostrava</v>
      </c>
      <c r="G115" s="35"/>
      <c r="H115" s="35"/>
      <c r="I115" s="28" t="s">
        <v>35</v>
      </c>
      <c r="J115" s="31" t="str">
        <f>E21</f>
        <v xml:space="preserve"> </v>
      </c>
      <c r="K115" s="35"/>
      <c r="L115" s="35"/>
      <c r="M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33</v>
      </c>
      <c r="D116" s="35"/>
      <c r="E116" s="35"/>
      <c r="F116" s="26" t="str">
        <f>IF(E18="","",E18)</f>
        <v>Vyplň údaj</v>
      </c>
      <c r="G116" s="35"/>
      <c r="H116" s="35"/>
      <c r="I116" s="28" t="s">
        <v>37</v>
      </c>
      <c r="J116" s="31" t="str">
        <f>E24</f>
        <v xml:space="preserve"> </v>
      </c>
      <c r="K116" s="35"/>
      <c r="L116" s="35"/>
      <c r="M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59"/>
      <c r="B118" s="160"/>
      <c r="C118" s="161" t="s">
        <v>118</v>
      </c>
      <c r="D118" s="162" t="s">
        <v>64</v>
      </c>
      <c r="E118" s="162" t="s">
        <v>60</v>
      </c>
      <c r="F118" s="162" t="s">
        <v>61</v>
      </c>
      <c r="G118" s="162" t="s">
        <v>119</v>
      </c>
      <c r="H118" s="162" t="s">
        <v>120</v>
      </c>
      <c r="I118" s="162" t="s">
        <v>121</v>
      </c>
      <c r="J118" s="162" t="s">
        <v>122</v>
      </c>
      <c r="K118" s="162" t="s">
        <v>111</v>
      </c>
      <c r="L118" s="163" t="s">
        <v>123</v>
      </c>
      <c r="M118" s="164"/>
      <c r="N118" s="74" t="s">
        <v>1</v>
      </c>
      <c r="O118" s="75" t="s">
        <v>43</v>
      </c>
      <c r="P118" s="75" t="s">
        <v>124</v>
      </c>
      <c r="Q118" s="75" t="s">
        <v>125</v>
      </c>
      <c r="R118" s="75" t="s">
        <v>126</v>
      </c>
      <c r="S118" s="75" t="s">
        <v>127</v>
      </c>
      <c r="T118" s="75" t="s">
        <v>128</v>
      </c>
      <c r="U118" s="75" t="s">
        <v>129</v>
      </c>
      <c r="V118" s="75" t="s">
        <v>130</v>
      </c>
      <c r="W118" s="75" t="s">
        <v>131</v>
      </c>
      <c r="X118" s="76" t="s">
        <v>132</v>
      </c>
      <c r="Y118" s="159"/>
      <c r="Z118" s="159"/>
      <c r="AA118" s="159"/>
      <c r="AB118" s="159"/>
      <c r="AC118" s="159"/>
      <c r="AD118" s="159"/>
      <c r="AE118" s="159"/>
    </row>
    <row r="119" spans="1:65" s="2" customFormat="1" ht="22.9" customHeight="1">
      <c r="A119" s="33"/>
      <c r="B119" s="34"/>
      <c r="C119" s="81" t="s">
        <v>133</v>
      </c>
      <c r="D119" s="35"/>
      <c r="E119" s="35"/>
      <c r="F119" s="35"/>
      <c r="G119" s="35"/>
      <c r="H119" s="35"/>
      <c r="I119" s="35"/>
      <c r="J119" s="35"/>
      <c r="K119" s="165">
        <f>BK119</f>
        <v>0</v>
      </c>
      <c r="L119" s="35"/>
      <c r="M119" s="38"/>
      <c r="N119" s="77"/>
      <c r="O119" s="166"/>
      <c r="P119" s="78"/>
      <c r="Q119" s="167">
        <f>Q120+Q186</f>
        <v>0</v>
      </c>
      <c r="R119" s="167">
        <f>R120+R186</f>
        <v>0</v>
      </c>
      <c r="S119" s="78"/>
      <c r="T119" s="168">
        <f>T120+T186</f>
        <v>0</v>
      </c>
      <c r="U119" s="78"/>
      <c r="V119" s="168">
        <f>V120+V186</f>
        <v>459.96</v>
      </c>
      <c r="W119" s="78"/>
      <c r="X119" s="169">
        <f>X120+X186</f>
        <v>0</v>
      </c>
      <c r="Y119" s="33"/>
      <c r="Z119" s="33"/>
      <c r="AA119" s="33"/>
      <c r="AB119" s="33"/>
      <c r="AC119" s="33"/>
      <c r="AD119" s="33"/>
      <c r="AE119" s="33"/>
      <c r="AT119" s="16" t="s">
        <v>80</v>
      </c>
      <c r="AU119" s="16" t="s">
        <v>113</v>
      </c>
      <c r="BK119" s="170">
        <f>BK120+BK186</f>
        <v>0</v>
      </c>
    </row>
    <row r="120" spans="1:65" s="12" customFormat="1" ht="25.9" customHeight="1">
      <c r="B120" s="171"/>
      <c r="C120" s="172"/>
      <c r="D120" s="173" t="s">
        <v>80</v>
      </c>
      <c r="E120" s="174" t="s">
        <v>134</v>
      </c>
      <c r="F120" s="174" t="s">
        <v>135</v>
      </c>
      <c r="G120" s="172"/>
      <c r="H120" s="172"/>
      <c r="I120" s="175"/>
      <c r="J120" s="175"/>
      <c r="K120" s="176">
        <f>BK120</f>
        <v>0</v>
      </c>
      <c r="L120" s="172"/>
      <c r="M120" s="177"/>
      <c r="N120" s="178"/>
      <c r="O120" s="179"/>
      <c r="P120" s="179"/>
      <c r="Q120" s="180">
        <f>Q121</f>
        <v>0</v>
      </c>
      <c r="R120" s="180">
        <f>R121</f>
        <v>0</v>
      </c>
      <c r="S120" s="179"/>
      <c r="T120" s="181">
        <f>T121</f>
        <v>0</v>
      </c>
      <c r="U120" s="179"/>
      <c r="V120" s="181">
        <f>V121</f>
        <v>459.96</v>
      </c>
      <c r="W120" s="179"/>
      <c r="X120" s="182">
        <f>X121</f>
        <v>0</v>
      </c>
      <c r="AR120" s="183" t="s">
        <v>89</v>
      </c>
      <c r="AT120" s="184" t="s">
        <v>80</v>
      </c>
      <c r="AU120" s="184" t="s">
        <v>81</v>
      </c>
      <c r="AY120" s="183" t="s">
        <v>136</v>
      </c>
      <c r="BK120" s="185">
        <f>BK121</f>
        <v>0</v>
      </c>
    </row>
    <row r="121" spans="1:65" s="12" customFormat="1" ht="22.9" customHeight="1">
      <c r="B121" s="171"/>
      <c r="C121" s="172"/>
      <c r="D121" s="173" t="s">
        <v>80</v>
      </c>
      <c r="E121" s="186" t="s">
        <v>137</v>
      </c>
      <c r="F121" s="186" t="s">
        <v>138</v>
      </c>
      <c r="G121" s="172"/>
      <c r="H121" s="172"/>
      <c r="I121" s="175"/>
      <c r="J121" s="175"/>
      <c r="K121" s="187">
        <f>BK121</f>
        <v>0</v>
      </c>
      <c r="L121" s="172"/>
      <c r="M121" s="177"/>
      <c r="N121" s="178"/>
      <c r="O121" s="179"/>
      <c r="P121" s="179"/>
      <c r="Q121" s="180">
        <f>SUM(Q122:Q185)</f>
        <v>0</v>
      </c>
      <c r="R121" s="180">
        <f>SUM(R122:R185)</f>
        <v>0</v>
      </c>
      <c r="S121" s="179"/>
      <c r="T121" s="181">
        <f>SUM(T122:T185)</f>
        <v>0</v>
      </c>
      <c r="U121" s="179"/>
      <c r="V121" s="181">
        <f>SUM(V122:V185)</f>
        <v>459.96</v>
      </c>
      <c r="W121" s="179"/>
      <c r="X121" s="182">
        <f>SUM(X122:X185)</f>
        <v>0</v>
      </c>
      <c r="AR121" s="183" t="s">
        <v>89</v>
      </c>
      <c r="AT121" s="184" t="s">
        <v>80</v>
      </c>
      <c r="AU121" s="184" t="s">
        <v>89</v>
      </c>
      <c r="AY121" s="183" t="s">
        <v>136</v>
      </c>
      <c r="BK121" s="185">
        <f>SUM(BK122:BK185)</f>
        <v>0</v>
      </c>
    </row>
    <row r="122" spans="1:65" s="2" customFormat="1" ht="24.2" customHeight="1">
      <c r="A122" s="33"/>
      <c r="B122" s="34"/>
      <c r="C122" s="188" t="s">
        <v>89</v>
      </c>
      <c r="D122" s="188" t="s">
        <v>139</v>
      </c>
      <c r="E122" s="189" t="s">
        <v>140</v>
      </c>
      <c r="F122" s="190" t="s">
        <v>141</v>
      </c>
      <c r="G122" s="191" t="s">
        <v>142</v>
      </c>
      <c r="H122" s="192">
        <v>100</v>
      </c>
      <c r="I122" s="193"/>
      <c r="J122" s="193"/>
      <c r="K122" s="194">
        <f>ROUND(P122*H122,2)</f>
        <v>0</v>
      </c>
      <c r="L122" s="190" t="s">
        <v>143</v>
      </c>
      <c r="M122" s="38"/>
      <c r="N122" s="195" t="s">
        <v>1</v>
      </c>
      <c r="O122" s="196" t="s">
        <v>44</v>
      </c>
      <c r="P122" s="197">
        <f>I122+J122</f>
        <v>0</v>
      </c>
      <c r="Q122" s="197">
        <f>ROUND(I122*H122,2)</f>
        <v>0</v>
      </c>
      <c r="R122" s="197">
        <f>ROUND(J122*H122,2)</f>
        <v>0</v>
      </c>
      <c r="S122" s="70"/>
      <c r="T122" s="198">
        <f>S122*H122</f>
        <v>0</v>
      </c>
      <c r="U122" s="198">
        <v>1.7</v>
      </c>
      <c r="V122" s="198">
        <f>U122*H122</f>
        <v>170</v>
      </c>
      <c r="W122" s="198">
        <v>0</v>
      </c>
      <c r="X122" s="199">
        <f>W122*H122</f>
        <v>0</v>
      </c>
      <c r="Y122" s="33"/>
      <c r="Z122" s="33"/>
      <c r="AA122" s="33"/>
      <c r="AB122" s="33"/>
      <c r="AC122" s="33"/>
      <c r="AD122" s="33"/>
      <c r="AE122" s="33"/>
      <c r="AR122" s="200" t="s">
        <v>144</v>
      </c>
      <c r="AT122" s="200" t="s">
        <v>139</v>
      </c>
      <c r="AU122" s="200" t="s">
        <v>91</v>
      </c>
      <c r="AY122" s="16" t="s">
        <v>136</v>
      </c>
      <c r="BE122" s="201">
        <f>IF(O122="základní",K122,0)</f>
        <v>0</v>
      </c>
      <c r="BF122" s="201">
        <f>IF(O122="snížená",K122,0)</f>
        <v>0</v>
      </c>
      <c r="BG122" s="201">
        <f>IF(O122="zákl. přenesená",K122,0)</f>
        <v>0</v>
      </c>
      <c r="BH122" s="201">
        <f>IF(O122="sníž. přenesená",K122,0)</f>
        <v>0</v>
      </c>
      <c r="BI122" s="201">
        <f>IF(O122="nulová",K122,0)</f>
        <v>0</v>
      </c>
      <c r="BJ122" s="16" t="s">
        <v>89</v>
      </c>
      <c r="BK122" s="201">
        <f>ROUND(P122*H122,2)</f>
        <v>0</v>
      </c>
      <c r="BL122" s="16" t="s">
        <v>144</v>
      </c>
      <c r="BM122" s="200" t="s">
        <v>145</v>
      </c>
    </row>
    <row r="123" spans="1:65" s="2" customFormat="1" ht="19.5">
      <c r="A123" s="33"/>
      <c r="B123" s="34"/>
      <c r="C123" s="35"/>
      <c r="D123" s="202" t="s">
        <v>146</v>
      </c>
      <c r="E123" s="35"/>
      <c r="F123" s="203" t="s">
        <v>147</v>
      </c>
      <c r="G123" s="35"/>
      <c r="H123" s="35"/>
      <c r="I123" s="204"/>
      <c r="J123" s="204"/>
      <c r="K123" s="35"/>
      <c r="L123" s="35"/>
      <c r="M123" s="38"/>
      <c r="N123" s="205"/>
      <c r="O123" s="206"/>
      <c r="P123" s="70"/>
      <c r="Q123" s="70"/>
      <c r="R123" s="70"/>
      <c r="S123" s="70"/>
      <c r="T123" s="70"/>
      <c r="U123" s="70"/>
      <c r="V123" s="70"/>
      <c r="W123" s="70"/>
      <c r="X123" s="71"/>
      <c r="Y123" s="33"/>
      <c r="Z123" s="33"/>
      <c r="AA123" s="33"/>
      <c r="AB123" s="33"/>
      <c r="AC123" s="33"/>
      <c r="AD123" s="33"/>
      <c r="AE123" s="33"/>
      <c r="AT123" s="16" t="s">
        <v>146</v>
      </c>
      <c r="AU123" s="16" t="s">
        <v>91</v>
      </c>
    </row>
    <row r="124" spans="1:65" s="2" customFormat="1" ht="24.2" customHeight="1">
      <c r="A124" s="33"/>
      <c r="B124" s="34"/>
      <c r="C124" s="188" t="s">
        <v>91</v>
      </c>
      <c r="D124" s="188" t="s">
        <v>139</v>
      </c>
      <c r="E124" s="189" t="s">
        <v>148</v>
      </c>
      <c r="F124" s="190" t="s">
        <v>149</v>
      </c>
      <c r="G124" s="191" t="s">
        <v>150</v>
      </c>
      <c r="H124" s="192">
        <v>1.4710000000000001</v>
      </c>
      <c r="I124" s="193"/>
      <c r="J124" s="193"/>
      <c r="K124" s="194">
        <f>ROUND(P124*H124,2)</f>
        <v>0</v>
      </c>
      <c r="L124" s="190" t="s">
        <v>151</v>
      </c>
      <c r="M124" s="38"/>
      <c r="N124" s="195" t="s">
        <v>1</v>
      </c>
      <c r="O124" s="196" t="s">
        <v>44</v>
      </c>
      <c r="P124" s="197">
        <f>I124+J124</f>
        <v>0</v>
      </c>
      <c r="Q124" s="197">
        <f>ROUND(I124*H124,2)</f>
        <v>0</v>
      </c>
      <c r="R124" s="197">
        <f>ROUND(J124*H124,2)</f>
        <v>0</v>
      </c>
      <c r="S124" s="70"/>
      <c r="T124" s="198">
        <f>S124*H124</f>
        <v>0</v>
      </c>
      <c r="U124" s="198">
        <v>0</v>
      </c>
      <c r="V124" s="198">
        <f>U124*H124</f>
        <v>0</v>
      </c>
      <c r="W124" s="198">
        <v>0</v>
      </c>
      <c r="X124" s="199">
        <f>W124*H124</f>
        <v>0</v>
      </c>
      <c r="Y124" s="33"/>
      <c r="Z124" s="33"/>
      <c r="AA124" s="33"/>
      <c r="AB124" s="33"/>
      <c r="AC124" s="33"/>
      <c r="AD124" s="33"/>
      <c r="AE124" s="33"/>
      <c r="AR124" s="200" t="s">
        <v>144</v>
      </c>
      <c r="AT124" s="200" t="s">
        <v>139</v>
      </c>
      <c r="AU124" s="200" t="s">
        <v>91</v>
      </c>
      <c r="AY124" s="16" t="s">
        <v>136</v>
      </c>
      <c r="BE124" s="201">
        <f>IF(O124="základní",K124,0)</f>
        <v>0</v>
      </c>
      <c r="BF124" s="201">
        <f>IF(O124="snížená",K124,0)</f>
        <v>0</v>
      </c>
      <c r="BG124" s="201">
        <f>IF(O124="zákl. přenesená",K124,0)</f>
        <v>0</v>
      </c>
      <c r="BH124" s="201">
        <f>IF(O124="sníž. přenesená",K124,0)</f>
        <v>0</v>
      </c>
      <c r="BI124" s="201">
        <f>IF(O124="nulová",K124,0)</f>
        <v>0</v>
      </c>
      <c r="BJ124" s="16" t="s">
        <v>89</v>
      </c>
      <c r="BK124" s="201">
        <f>ROUND(P124*H124,2)</f>
        <v>0</v>
      </c>
      <c r="BL124" s="16" t="s">
        <v>144</v>
      </c>
      <c r="BM124" s="200" t="s">
        <v>152</v>
      </c>
    </row>
    <row r="125" spans="1:65" s="2" customFormat="1" ht="19.5">
      <c r="A125" s="33"/>
      <c r="B125" s="34"/>
      <c r="C125" s="35"/>
      <c r="D125" s="202" t="s">
        <v>146</v>
      </c>
      <c r="E125" s="35"/>
      <c r="F125" s="203" t="s">
        <v>153</v>
      </c>
      <c r="G125" s="35"/>
      <c r="H125" s="35"/>
      <c r="I125" s="204"/>
      <c r="J125" s="204"/>
      <c r="K125" s="35"/>
      <c r="L125" s="35"/>
      <c r="M125" s="38"/>
      <c r="N125" s="205"/>
      <c r="O125" s="206"/>
      <c r="P125" s="70"/>
      <c r="Q125" s="70"/>
      <c r="R125" s="70"/>
      <c r="S125" s="70"/>
      <c r="T125" s="70"/>
      <c r="U125" s="70"/>
      <c r="V125" s="70"/>
      <c r="W125" s="70"/>
      <c r="X125" s="71"/>
      <c r="Y125" s="33"/>
      <c r="Z125" s="33"/>
      <c r="AA125" s="33"/>
      <c r="AB125" s="33"/>
      <c r="AC125" s="33"/>
      <c r="AD125" s="33"/>
      <c r="AE125" s="33"/>
      <c r="AT125" s="16" t="s">
        <v>146</v>
      </c>
      <c r="AU125" s="16" t="s">
        <v>91</v>
      </c>
    </row>
    <row r="126" spans="1:65" s="2" customFormat="1" ht="19.5">
      <c r="A126" s="33"/>
      <c r="B126" s="34"/>
      <c r="C126" s="35"/>
      <c r="D126" s="202" t="s">
        <v>154</v>
      </c>
      <c r="E126" s="35"/>
      <c r="F126" s="207" t="s">
        <v>155</v>
      </c>
      <c r="G126" s="35"/>
      <c r="H126" s="35"/>
      <c r="I126" s="204"/>
      <c r="J126" s="204"/>
      <c r="K126" s="35"/>
      <c r="L126" s="35"/>
      <c r="M126" s="38"/>
      <c r="N126" s="205"/>
      <c r="O126" s="206"/>
      <c r="P126" s="70"/>
      <c r="Q126" s="70"/>
      <c r="R126" s="70"/>
      <c r="S126" s="70"/>
      <c r="T126" s="70"/>
      <c r="U126" s="70"/>
      <c r="V126" s="70"/>
      <c r="W126" s="70"/>
      <c r="X126" s="71"/>
      <c r="Y126" s="33"/>
      <c r="Z126" s="33"/>
      <c r="AA126" s="33"/>
      <c r="AB126" s="33"/>
      <c r="AC126" s="33"/>
      <c r="AD126" s="33"/>
      <c r="AE126" s="33"/>
      <c r="AT126" s="16" t="s">
        <v>154</v>
      </c>
      <c r="AU126" s="16" t="s">
        <v>91</v>
      </c>
    </row>
    <row r="127" spans="1:65" s="2" customFormat="1" ht="24.2" customHeight="1">
      <c r="A127" s="33"/>
      <c r="B127" s="34"/>
      <c r="C127" s="188" t="s">
        <v>156</v>
      </c>
      <c r="D127" s="188" t="s">
        <v>139</v>
      </c>
      <c r="E127" s="189" t="s">
        <v>157</v>
      </c>
      <c r="F127" s="190" t="s">
        <v>158</v>
      </c>
      <c r="G127" s="191" t="s">
        <v>159</v>
      </c>
      <c r="H127" s="192">
        <v>100</v>
      </c>
      <c r="I127" s="193"/>
      <c r="J127" s="193"/>
      <c r="K127" s="194">
        <f>ROUND(P127*H127,2)</f>
        <v>0</v>
      </c>
      <c r="L127" s="190" t="s">
        <v>143</v>
      </c>
      <c r="M127" s="38"/>
      <c r="N127" s="195" t="s">
        <v>1</v>
      </c>
      <c r="O127" s="196" t="s">
        <v>44</v>
      </c>
      <c r="P127" s="197">
        <f>I127+J127</f>
        <v>0</v>
      </c>
      <c r="Q127" s="197">
        <f>ROUND(I127*H127,2)</f>
        <v>0</v>
      </c>
      <c r="R127" s="197">
        <f>ROUND(J127*H127,2)</f>
        <v>0</v>
      </c>
      <c r="S127" s="70"/>
      <c r="T127" s="198">
        <f>S127*H127</f>
        <v>0</v>
      </c>
      <c r="U127" s="198">
        <v>0</v>
      </c>
      <c r="V127" s="198">
        <f>U127*H127</f>
        <v>0</v>
      </c>
      <c r="W127" s="198">
        <v>0</v>
      </c>
      <c r="X127" s="199">
        <f>W127*H127</f>
        <v>0</v>
      </c>
      <c r="Y127" s="33"/>
      <c r="Z127" s="33"/>
      <c r="AA127" s="33"/>
      <c r="AB127" s="33"/>
      <c r="AC127" s="33"/>
      <c r="AD127" s="33"/>
      <c r="AE127" s="33"/>
      <c r="AR127" s="200" t="s">
        <v>144</v>
      </c>
      <c r="AT127" s="200" t="s">
        <v>139</v>
      </c>
      <c r="AU127" s="200" t="s">
        <v>91</v>
      </c>
      <c r="AY127" s="16" t="s">
        <v>136</v>
      </c>
      <c r="BE127" s="201">
        <f>IF(O127="základní",K127,0)</f>
        <v>0</v>
      </c>
      <c r="BF127" s="201">
        <f>IF(O127="snížená",K127,0)</f>
        <v>0</v>
      </c>
      <c r="BG127" s="201">
        <f>IF(O127="zákl. přenesená",K127,0)</f>
        <v>0</v>
      </c>
      <c r="BH127" s="201">
        <f>IF(O127="sníž. přenesená",K127,0)</f>
        <v>0</v>
      </c>
      <c r="BI127" s="201">
        <f>IF(O127="nulová",K127,0)</f>
        <v>0</v>
      </c>
      <c r="BJ127" s="16" t="s">
        <v>89</v>
      </c>
      <c r="BK127" s="201">
        <f>ROUND(P127*H127,2)</f>
        <v>0</v>
      </c>
      <c r="BL127" s="16" t="s">
        <v>144</v>
      </c>
      <c r="BM127" s="200" t="s">
        <v>160</v>
      </c>
    </row>
    <row r="128" spans="1:65" s="2" customFormat="1" ht="29.25">
      <c r="A128" s="33"/>
      <c r="B128" s="34"/>
      <c r="C128" s="35"/>
      <c r="D128" s="202" t="s">
        <v>146</v>
      </c>
      <c r="E128" s="35"/>
      <c r="F128" s="203" t="s">
        <v>161</v>
      </c>
      <c r="G128" s="35"/>
      <c r="H128" s="35"/>
      <c r="I128" s="204"/>
      <c r="J128" s="204"/>
      <c r="K128" s="35"/>
      <c r="L128" s="35"/>
      <c r="M128" s="38"/>
      <c r="N128" s="205"/>
      <c r="O128" s="206"/>
      <c r="P128" s="70"/>
      <c r="Q128" s="70"/>
      <c r="R128" s="70"/>
      <c r="S128" s="70"/>
      <c r="T128" s="70"/>
      <c r="U128" s="70"/>
      <c r="V128" s="70"/>
      <c r="W128" s="70"/>
      <c r="X128" s="71"/>
      <c r="Y128" s="33"/>
      <c r="Z128" s="33"/>
      <c r="AA128" s="33"/>
      <c r="AB128" s="33"/>
      <c r="AC128" s="33"/>
      <c r="AD128" s="33"/>
      <c r="AE128" s="33"/>
      <c r="AT128" s="16" t="s">
        <v>146</v>
      </c>
      <c r="AU128" s="16" t="s">
        <v>91</v>
      </c>
    </row>
    <row r="129" spans="1:65" s="2" customFormat="1" ht="24.2" customHeight="1">
      <c r="A129" s="33"/>
      <c r="B129" s="34"/>
      <c r="C129" s="188" t="s">
        <v>144</v>
      </c>
      <c r="D129" s="188" t="s">
        <v>139</v>
      </c>
      <c r="E129" s="189" t="s">
        <v>162</v>
      </c>
      <c r="F129" s="190" t="s">
        <v>163</v>
      </c>
      <c r="G129" s="191" t="s">
        <v>164</v>
      </c>
      <c r="H129" s="192">
        <v>32</v>
      </c>
      <c r="I129" s="193"/>
      <c r="J129" s="193"/>
      <c r="K129" s="194">
        <f>ROUND(P129*H129,2)</f>
        <v>0</v>
      </c>
      <c r="L129" s="190" t="s">
        <v>151</v>
      </c>
      <c r="M129" s="38"/>
      <c r="N129" s="195" t="s">
        <v>1</v>
      </c>
      <c r="O129" s="196" t="s">
        <v>44</v>
      </c>
      <c r="P129" s="197">
        <f>I129+J129</f>
        <v>0</v>
      </c>
      <c r="Q129" s="197">
        <f>ROUND(I129*H129,2)</f>
        <v>0</v>
      </c>
      <c r="R129" s="197">
        <f>ROUND(J129*H129,2)</f>
        <v>0</v>
      </c>
      <c r="S129" s="70"/>
      <c r="T129" s="198">
        <f>S129*H129</f>
        <v>0</v>
      </c>
      <c r="U129" s="198">
        <v>0</v>
      </c>
      <c r="V129" s="198">
        <f>U129*H129</f>
        <v>0</v>
      </c>
      <c r="W129" s="198">
        <v>0</v>
      </c>
      <c r="X129" s="199">
        <f>W129*H129</f>
        <v>0</v>
      </c>
      <c r="Y129" s="33"/>
      <c r="Z129" s="33"/>
      <c r="AA129" s="33"/>
      <c r="AB129" s="33"/>
      <c r="AC129" s="33"/>
      <c r="AD129" s="33"/>
      <c r="AE129" s="33"/>
      <c r="AR129" s="200" t="s">
        <v>144</v>
      </c>
      <c r="AT129" s="200" t="s">
        <v>139</v>
      </c>
      <c r="AU129" s="200" t="s">
        <v>91</v>
      </c>
      <c r="AY129" s="16" t="s">
        <v>136</v>
      </c>
      <c r="BE129" s="201">
        <f>IF(O129="základní",K129,0)</f>
        <v>0</v>
      </c>
      <c r="BF129" s="201">
        <f>IF(O129="snížená",K129,0)</f>
        <v>0</v>
      </c>
      <c r="BG129" s="201">
        <f>IF(O129="zákl. přenesená",K129,0)</f>
        <v>0</v>
      </c>
      <c r="BH129" s="201">
        <f>IF(O129="sníž. přenesená",K129,0)</f>
        <v>0</v>
      </c>
      <c r="BI129" s="201">
        <f>IF(O129="nulová",K129,0)</f>
        <v>0</v>
      </c>
      <c r="BJ129" s="16" t="s">
        <v>89</v>
      </c>
      <c r="BK129" s="201">
        <f>ROUND(P129*H129,2)</f>
        <v>0</v>
      </c>
      <c r="BL129" s="16" t="s">
        <v>144</v>
      </c>
      <c r="BM129" s="200" t="s">
        <v>165</v>
      </c>
    </row>
    <row r="130" spans="1:65" s="2" customFormat="1" ht="29.25">
      <c r="A130" s="33"/>
      <c r="B130" s="34"/>
      <c r="C130" s="35"/>
      <c r="D130" s="202" t="s">
        <v>146</v>
      </c>
      <c r="E130" s="35"/>
      <c r="F130" s="203" t="s">
        <v>166</v>
      </c>
      <c r="G130" s="35"/>
      <c r="H130" s="35"/>
      <c r="I130" s="204"/>
      <c r="J130" s="204"/>
      <c r="K130" s="35"/>
      <c r="L130" s="35"/>
      <c r="M130" s="38"/>
      <c r="N130" s="205"/>
      <c r="O130" s="206"/>
      <c r="P130" s="70"/>
      <c r="Q130" s="70"/>
      <c r="R130" s="70"/>
      <c r="S130" s="70"/>
      <c r="T130" s="70"/>
      <c r="U130" s="70"/>
      <c r="V130" s="70"/>
      <c r="W130" s="70"/>
      <c r="X130" s="71"/>
      <c r="Y130" s="33"/>
      <c r="Z130" s="33"/>
      <c r="AA130" s="33"/>
      <c r="AB130" s="33"/>
      <c r="AC130" s="33"/>
      <c r="AD130" s="33"/>
      <c r="AE130" s="33"/>
      <c r="AT130" s="16" t="s">
        <v>146</v>
      </c>
      <c r="AU130" s="16" t="s">
        <v>91</v>
      </c>
    </row>
    <row r="131" spans="1:65" s="2" customFormat="1" ht="19.5">
      <c r="A131" s="33"/>
      <c r="B131" s="34"/>
      <c r="C131" s="35"/>
      <c r="D131" s="202" t="s">
        <v>154</v>
      </c>
      <c r="E131" s="35"/>
      <c r="F131" s="207" t="s">
        <v>167</v>
      </c>
      <c r="G131" s="35"/>
      <c r="H131" s="35"/>
      <c r="I131" s="204"/>
      <c r="J131" s="204"/>
      <c r="K131" s="35"/>
      <c r="L131" s="35"/>
      <c r="M131" s="38"/>
      <c r="N131" s="205"/>
      <c r="O131" s="206"/>
      <c r="P131" s="70"/>
      <c r="Q131" s="70"/>
      <c r="R131" s="70"/>
      <c r="S131" s="70"/>
      <c r="T131" s="70"/>
      <c r="U131" s="70"/>
      <c r="V131" s="70"/>
      <c r="W131" s="70"/>
      <c r="X131" s="71"/>
      <c r="Y131" s="33"/>
      <c r="Z131" s="33"/>
      <c r="AA131" s="33"/>
      <c r="AB131" s="33"/>
      <c r="AC131" s="33"/>
      <c r="AD131" s="33"/>
      <c r="AE131" s="33"/>
      <c r="AT131" s="16" t="s">
        <v>154</v>
      </c>
      <c r="AU131" s="16" t="s">
        <v>91</v>
      </c>
    </row>
    <row r="132" spans="1:65" s="13" customFormat="1" ht="11.25">
      <c r="B132" s="208"/>
      <c r="C132" s="209"/>
      <c r="D132" s="202" t="s">
        <v>168</v>
      </c>
      <c r="E132" s="210" t="s">
        <v>1</v>
      </c>
      <c r="F132" s="211" t="s">
        <v>169</v>
      </c>
      <c r="G132" s="209"/>
      <c r="H132" s="212">
        <v>32</v>
      </c>
      <c r="I132" s="213"/>
      <c r="J132" s="213"/>
      <c r="K132" s="209"/>
      <c r="L132" s="209"/>
      <c r="M132" s="214"/>
      <c r="N132" s="215"/>
      <c r="O132" s="216"/>
      <c r="P132" s="216"/>
      <c r="Q132" s="216"/>
      <c r="R132" s="216"/>
      <c r="S132" s="216"/>
      <c r="T132" s="216"/>
      <c r="U132" s="216"/>
      <c r="V132" s="216"/>
      <c r="W132" s="216"/>
      <c r="X132" s="217"/>
      <c r="AT132" s="218" t="s">
        <v>168</v>
      </c>
      <c r="AU132" s="218" t="s">
        <v>91</v>
      </c>
      <c r="AV132" s="13" t="s">
        <v>91</v>
      </c>
      <c r="AW132" s="13" t="s">
        <v>5</v>
      </c>
      <c r="AX132" s="13" t="s">
        <v>89</v>
      </c>
      <c r="AY132" s="218" t="s">
        <v>136</v>
      </c>
    </row>
    <row r="133" spans="1:65" s="2" customFormat="1" ht="24.2" customHeight="1">
      <c r="A133" s="33"/>
      <c r="B133" s="34"/>
      <c r="C133" s="188" t="s">
        <v>137</v>
      </c>
      <c r="D133" s="188" t="s">
        <v>139</v>
      </c>
      <c r="E133" s="189" t="s">
        <v>170</v>
      </c>
      <c r="F133" s="190" t="s">
        <v>171</v>
      </c>
      <c r="G133" s="191" t="s">
        <v>164</v>
      </c>
      <c r="H133" s="192">
        <v>2800</v>
      </c>
      <c r="I133" s="193"/>
      <c r="J133" s="193"/>
      <c r="K133" s="194">
        <f>ROUND(P133*H133,2)</f>
        <v>0</v>
      </c>
      <c r="L133" s="190" t="s">
        <v>143</v>
      </c>
      <c r="M133" s="38"/>
      <c r="N133" s="195" t="s">
        <v>1</v>
      </c>
      <c r="O133" s="196" t="s">
        <v>44</v>
      </c>
      <c r="P133" s="197">
        <f>I133+J133</f>
        <v>0</v>
      </c>
      <c r="Q133" s="197">
        <f>ROUND(I133*H133,2)</f>
        <v>0</v>
      </c>
      <c r="R133" s="197">
        <f>ROUND(J133*H133,2)</f>
        <v>0</v>
      </c>
      <c r="S133" s="70"/>
      <c r="T133" s="198">
        <f>S133*H133</f>
        <v>0</v>
      </c>
      <c r="U133" s="198">
        <v>0</v>
      </c>
      <c r="V133" s="198">
        <f>U133*H133</f>
        <v>0</v>
      </c>
      <c r="W133" s="198">
        <v>0</v>
      </c>
      <c r="X133" s="199">
        <f>W133*H133</f>
        <v>0</v>
      </c>
      <c r="Y133" s="33"/>
      <c r="Z133" s="33"/>
      <c r="AA133" s="33"/>
      <c r="AB133" s="33"/>
      <c r="AC133" s="33"/>
      <c r="AD133" s="33"/>
      <c r="AE133" s="33"/>
      <c r="AR133" s="200" t="s">
        <v>144</v>
      </c>
      <c r="AT133" s="200" t="s">
        <v>139</v>
      </c>
      <c r="AU133" s="200" t="s">
        <v>91</v>
      </c>
      <c r="AY133" s="16" t="s">
        <v>136</v>
      </c>
      <c r="BE133" s="201">
        <f>IF(O133="základní",K133,0)</f>
        <v>0</v>
      </c>
      <c r="BF133" s="201">
        <f>IF(O133="snížená",K133,0)</f>
        <v>0</v>
      </c>
      <c r="BG133" s="201">
        <f>IF(O133="zákl. přenesená",K133,0)</f>
        <v>0</v>
      </c>
      <c r="BH133" s="201">
        <f>IF(O133="sníž. přenesená",K133,0)</f>
        <v>0</v>
      </c>
      <c r="BI133" s="201">
        <f>IF(O133="nulová",K133,0)</f>
        <v>0</v>
      </c>
      <c r="BJ133" s="16" t="s">
        <v>89</v>
      </c>
      <c r="BK133" s="201">
        <f>ROUND(P133*H133,2)</f>
        <v>0</v>
      </c>
      <c r="BL133" s="16" t="s">
        <v>144</v>
      </c>
      <c r="BM133" s="200" t="s">
        <v>172</v>
      </c>
    </row>
    <row r="134" spans="1:65" s="2" customFormat="1" ht="39">
      <c r="A134" s="33"/>
      <c r="B134" s="34"/>
      <c r="C134" s="35"/>
      <c r="D134" s="202" t="s">
        <v>146</v>
      </c>
      <c r="E134" s="35"/>
      <c r="F134" s="203" t="s">
        <v>173</v>
      </c>
      <c r="G134" s="35"/>
      <c r="H134" s="35"/>
      <c r="I134" s="204"/>
      <c r="J134" s="204"/>
      <c r="K134" s="35"/>
      <c r="L134" s="35"/>
      <c r="M134" s="38"/>
      <c r="N134" s="205"/>
      <c r="O134" s="206"/>
      <c r="P134" s="70"/>
      <c r="Q134" s="70"/>
      <c r="R134" s="70"/>
      <c r="S134" s="70"/>
      <c r="T134" s="70"/>
      <c r="U134" s="70"/>
      <c r="V134" s="70"/>
      <c r="W134" s="70"/>
      <c r="X134" s="71"/>
      <c r="Y134" s="33"/>
      <c r="Z134" s="33"/>
      <c r="AA134" s="33"/>
      <c r="AB134" s="33"/>
      <c r="AC134" s="33"/>
      <c r="AD134" s="33"/>
      <c r="AE134" s="33"/>
      <c r="AT134" s="16" t="s">
        <v>146</v>
      </c>
      <c r="AU134" s="16" t="s">
        <v>91</v>
      </c>
    </row>
    <row r="135" spans="1:65" s="2" customFormat="1" ht="19.5">
      <c r="A135" s="33"/>
      <c r="B135" s="34"/>
      <c r="C135" s="35"/>
      <c r="D135" s="202" t="s">
        <v>154</v>
      </c>
      <c r="E135" s="35"/>
      <c r="F135" s="207" t="s">
        <v>167</v>
      </c>
      <c r="G135" s="35"/>
      <c r="H135" s="35"/>
      <c r="I135" s="204"/>
      <c r="J135" s="204"/>
      <c r="K135" s="35"/>
      <c r="L135" s="35"/>
      <c r="M135" s="38"/>
      <c r="N135" s="205"/>
      <c r="O135" s="206"/>
      <c r="P135" s="70"/>
      <c r="Q135" s="70"/>
      <c r="R135" s="70"/>
      <c r="S135" s="70"/>
      <c r="T135" s="70"/>
      <c r="U135" s="70"/>
      <c r="V135" s="70"/>
      <c r="W135" s="70"/>
      <c r="X135" s="71"/>
      <c r="Y135" s="33"/>
      <c r="Z135" s="33"/>
      <c r="AA135" s="33"/>
      <c r="AB135" s="33"/>
      <c r="AC135" s="33"/>
      <c r="AD135" s="33"/>
      <c r="AE135" s="33"/>
      <c r="AT135" s="16" t="s">
        <v>154</v>
      </c>
      <c r="AU135" s="16" t="s">
        <v>91</v>
      </c>
    </row>
    <row r="136" spans="1:65" s="2" customFormat="1" ht="24.2" customHeight="1">
      <c r="A136" s="33"/>
      <c r="B136" s="34"/>
      <c r="C136" s="188" t="s">
        <v>174</v>
      </c>
      <c r="D136" s="188" t="s">
        <v>139</v>
      </c>
      <c r="E136" s="189" t="s">
        <v>175</v>
      </c>
      <c r="F136" s="190" t="s">
        <v>176</v>
      </c>
      <c r="G136" s="191" t="s">
        <v>159</v>
      </c>
      <c r="H136" s="192">
        <v>140</v>
      </c>
      <c r="I136" s="193"/>
      <c r="J136" s="193"/>
      <c r="K136" s="194">
        <f>ROUND(P136*H136,2)</f>
        <v>0</v>
      </c>
      <c r="L136" s="190" t="s">
        <v>143</v>
      </c>
      <c r="M136" s="38"/>
      <c r="N136" s="195" t="s">
        <v>1</v>
      </c>
      <c r="O136" s="196" t="s">
        <v>44</v>
      </c>
      <c r="P136" s="197">
        <f>I136+J136</f>
        <v>0</v>
      </c>
      <c r="Q136" s="197">
        <f>ROUND(I136*H136,2)</f>
        <v>0</v>
      </c>
      <c r="R136" s="197">
        <f>ROUND(J136*H136,2)</f>
        <v>0</v>
      </c>
      <c r="S136" s="70"/>
      <c r="T136" s="198">
        <f>S136*H136</f>
        <v>0</v>
      </c>
      <c r="U136" s="198">
        <v>0</v>
      </c>
      <c r="V136" s="198">
        <f>U136*H136</f>
        <v>0</v>
      </c>
      <c r="W136" s="198">
        <v>0</v>
      </c>
      <c r="X136" s="199">
        <f>W136*H136</f>
        <v>0</v>
      </c>
      <c r="Y136" s="33"/>
      <c r="Z136" s="33"/>
      <c r="AA136" s="33"/>
      <c r="AB136" s="33"/>
      <c r="AC136" s="33"/>
      <c r="AD136" s="33"/>
      <c r="AE136" s="33"/>
      <c r="AR136" s="200" t="s">
        <v>144</v>
      </c>
      <c r="AT136" s="200" t="s">
        <v>139</v>
      </c>
      <c r="AU136" s="200" t="s">
        <v>91</v>
      </c>
      <c r="AY136" s="16" t="s">
        <v>136</v>
      </c>
      <c r="BE136" s="201">
        <f>IF(O136="základní",K136,0)</f>
        <v>0</v>
      </c>
      <c r="BF136" s="201">
        <f>IF(O136="snížená",K136,0)</f>
        <v>0</v>
      </c>
      <c r="BG136" s="201">
        <f>IF(O136="zákl. přenesená",K136,0)</f>
        <v>0</v>
      </c>
      <c r="BH136" s="201">
        <f>IF(O136="sníž. přenesená",K136,0)</f>
        <v>0</v>
      </c>
      <c r="BI136" s="201">
        <f>IF(O136="nulová",K136,0)</f>
        <v>0</v>
      </c>
      <c r="BJ136" s="16" t="s">
        <v>89</v>
      </c>
      <c r="BK136" s="201">
        <f>ROUND(P136*H136,2)</f>
        <v>0</v>
      </c>
      <c r="BL136" s="16" t="s">
        <v>144</v>
      </c>
      <c r="BM136" s="200" t="s">
        <v>177</v>
      </c>
    </row>
    <row r="137" spans="1:65" s="2" customFormat="1" ht="19.5">
      <c r="A137" s="33"/>
      <c r="B137" s="34"/>
      <c r="C137" s="35"/>
      <c r="D137" s="202" t="s">
        <v>146</v>
      </c>
      <c r="E137" s="35"/>
      <c r="F137" s="203" t="s">
        <v>178</v>
      </c>
      <c r="G137" s="35"/>
      <c r="H137" s="35"/>
      <c r="I137" s="204"/>
      <c r="J137" s="204"/>
      <c r="K137" s="35"/>
      <c r="L137" s="35"/>
      <c r="M137" s="38"/>
      <c r="N137" s="205"/>
      <c r="O137" s="206"/>
      <c r="P137" s="70"/>
      <c r="Q137" s="70"/>
      <c r="R137" s="70"/>
      <c r="S137" s="70"/>
      <c r="T137" s="70"/>
      <c r="U137" s="70"/>
      <c r="V137" s="70"/>
      <c r="W137" s="70"/>
      <c r="X137" s="71"/>
      <c r="Y137" s="33"/>
      <c r="Z137" s="33"/>
      <c r="AA137" s="33"/>
      <c r="AB137" s="33"/>
      <c r="AC137" s="33"/>
      <c r="AD137" s="33"/>
      <c r="AE137" s="33"/>
      <c r="AT137" s="16" t="s">
        <v>146</v>
      </c>
      <c r="AU137" s="16" t="s">
        <v>91</v>
      </c>
    </row>
    <row r="138" spans="1:65" s="2" customFormat="1" ht="19.5">
      <c r="A138" s="33"/>
      <c r="B138" s="34"/>
      <c r="C138" s="35"/>
      <c r="D138" s="202" t="s">
        <v>154</v>
      </c>
      <c r="E138" s="35"/>
      <c r="F138" s="207" t="s">
        <v>179</v>
      </c>
      <c r="G138" s="35"/>
      <c r="H138" s="35"/>
      <c r="I138" s="204"/>
      <c r="J138" s="204"/>
      <c r="K138" s="35"/>
      <c r="L138" s="35"/>
      <c r="M138" s="38"/>
      <c r="N138" s="205"/>
      <c r="O138" s="206"/>
      <c r="P138" s="70"/>
      <c r="Q138" s="70"/>
      <c r="R138" s="70"/>
      <c r="S138" s="70"/>
      <c r="T138" s="70"/>
      <c r="U138" s="70"/>
      <c r="V138" s="70"/>
      <c r="W138" s="70"/>
      <c r="X138" s="71"/>
      <c r="Y138" s="33"/>
      <c r="Z138" s="33"/>
      <c r="AA138" s="33"/>
      <c r="AB138" s="33"/>
      <c r="AC138" s="33"/>
      <c r="AD138" s="33"/>
      <c r="AE138" s="33"/>
      <c r="AT138" s="16" t="s">
        <v>154</v>
      </c>
      <c r="AU138" s="16" t="s">
        <v>91</v>
      </c>
    </row>
    <row r="139" spans="1:65" s="2" customFormat="1" ht="24.2" customHeight="1">
      <c r="A139" s="33"/>
      <c r="B139" s="34"/>
      <c r="C139" s="188" t="s">
        <v>180</v>
      </c>
      <c r="D139" s="188" t="s">
        <v>139</v>
      </c>
      <c r="E139" s="189" t="s">
        <v>181</v>
      </c>
      <c r="F139" s="190" t="s">
        <v>182</v>
      </c>
      <c r="G139" s="191" t="s">
        <v>159</v>
      </c>
      <c r="H139" s="192">
        <v>8</v>
      </c>
      <c r="I139" s="193"/>
      <c r="J139" s="193"/>
      <c r="K139" s="194">
        <f>ROUND(P139*H139,2)</f>
        <v>0</v>
      </c>
      <c r="L139" s="190" t="s">
        <v>151</v>
      </c>
      <c r="M139" s="38"/>
      <c r="N139" s="195" t="s">
        <v>1</v>
      </c>
      <c r="O139" s="196" t="s">
        <v>44</v>
      </c>
      <c r="P139" s="197">
        <f>I139+J139</f>
        <v>0</v>
      </c>
      <c r="Q139" s="197">
        <f>ROUND(I139*H139,2)</f>
        <v>0</v>
      </c>
      <c r="R139" s="197">
        <f>ROUND(J139*H139,2)</f>
        <v>0</v>
      </c>
      <c r="S139" s="70"/>
      <c r="T139" s="198">
        <f>S139*H139</f>
        <v>0</v>
      </c>
      <c r="U139" s="198">
        <v>0</v>
      </c>
      <c r="V139" s="198">
        <f>U139*H139</f>
        <v>0</v>
      </c>
      <c r="W139" s="198">
        <v>0</v>
      </c>
      <c r="X139" s="199">
        <f>W139*H139</f>
        <v>0</v>
      </c>
      <c r="Y139" s="33"/>
      <c r="Z139" s="33"/>
      <c r="AA139" s="33"/>
      <c r="AB139" s="33"/>
      <c r="AC139" s="33"/>
      <c r="AD139" s="33"/>
      <c r="AE139" s="33"/>
      <c r="AR139" s="200" t="s">
        <v>144</v>
      </c>
      <c r="AT139" s="200" t="s">
        <v>139</v>
      </c>
      <c r="AU139" s="200" t="s">
        <v>91</v>
      </c>
      <c r="AY139" s="16" t="s">
        <v>136</v>
      </c>
      <c r="BE139" s="201">
        <f>IF(O139="základní",K139,0)</f>
        <v>0</v>
      </c>
      <c r="BF139" s="201">
        <f>IF(O139="snížená",K139,0)</f>
        <v>0</v>
      </c>
      <c r="BG139" s="201">
        <f>IF(O139="zákl. přenesená",K139,0)</f>
        <v>0</v>
      </c>
      <c r="BH139" s="201">
        <f>IF(O139="sníž. přenesená",K139,0)</f>
        <v>0</v>
      </c>
      <c r="BI139" s="201">
        <f>IF(O139="nulová",K139,0)</f>
        <v>0</v>
      </c>
      <c r="BJ139" s="16" t="s">
        <v>89</v>
      </c>
      <c r="BK139" s="201">
        <f>ROUND(P139*H139,2)</f>
        <v>0</v>
      </c>
      <c r="BL139" s="16" t="s">
        <v>144</v>
      </c>
      <c r="BM139" s="200" t="s">
        <v>183</v>
      </c>
    </row>
    <row r="140" spans="1:65" s="2" customFormat="1" ht="19.5">
      <c r="A140" s="33"/>
      <c r="B140" s="34"/>
      <c r="C140" s="35"/>
      <c r="D140" s="202" t="s">
        <v>146</v>
      </c>
      <c r="E140" s="35"/>
      <c r="F140" s="203" t="s">
        <v>184</v>
      </c>
      <c r="G140" s="35"/>
      <c r="H140" s="35"/>
      <c r="I140" s="204"/>
      <c r="J140" s="204"/>
      <c r="K140" s="35"/>
      <c r="L140" s="35"/>
      <c r="M140" s="38"/>
      <c r="N140" s="205"/>
      <c r="O140" s="206"/>
      <c r="P140" s="70"/>
      <c r="Q140" s="70"/>
      <c r="R140" s="70"/>
      <c r="S140" s="70"/>
      <c r="T140" s="70"/>
      <c r="U140" s="70"/>
      <c r="V140" s="70"/>
      <c r="W140" s="70"/>
      <c r="X140" s="71"/>
      <c r="Y140" s="33"/>
      <c r="Z140" s="33"/>
      <c r="AA140" s="33"/>
      <c r="AB140" s="33"/>
      <c r="AC140" s="33"/>
      <c r="AD140" s="33"/>
      <c r="AE140" s="33"/>
      <c r="AT140" s="16" t="s">
        <v>146</v>
      </c>
      <c r="AU140" s="16" t="s">
        <v>91</v>
      </c>
    </row>
    <row r="141" spans="1:65" s="2" customFormat="1" ht="19.5">
      <c r="A141" s="33"/>
      <c r="B141" s="34"/>
      <c r="C141" s="35"/>
      <c r="D141" s="202" t="s">
        <v>154</v>
      </c>
      <c r="E141" s="35"/>
      <c r="F141" s="207" t="s">
        <v>185</v>
      </c>
      <c r="G141" s="35"/>
      <c r="H141" s="35"/>
      <c r="I141" s="204"/>
      <c r="J141" s="204"/>
      <c r="K141" s="35"/>
      <c r="L141" s="35"/>
      <c r="M141" s="38"/>
      <c r="N141" s="205"/>
      <c r="O141" s="206"/>
      <c r="P141" s="70"/>
      <c r="Q141" s="70"/>
      <c r="R141" s="70"/>
      <c r="S141" s="70"/>
      <c r="T141" s="70"/>
      <c r="U141" s="70"/>
      <c r="V141" s="70"/>
      <c r="W141" s="70"/>
      <c r="X141" s="71"/>
      <c r="Y141" s="33"/>
      <c r="Z141" s="33"/>
      <c r="AA141" s="33"/>
      <c r="AB141" s="33"/>
      <c r="AC141" s="33"/>
      <c r="AD141" s="33"/>
      <c r="AE141" s="33"/>
      <c r="AT141" s="16" t="s">
        <v>154</v>
      </c>
      <c r="AU141" s="16" t="s">
        <v>91</v>
      </c>
    </row>
    <row r="142" spans="1:65" s="2" customFormat="1" ht="24.2" customHeight="1">
      <c r="A142" s="33"/>
      <c r="B142" s="34"/>
      <c r="C142" s="188" t="s">
        <v>186</v>
      </c>
      <c r="D142" s="188" t="s">
        <v>139</v>
      </c>
      <c r="E142" s="189" t="s">
        <v>187</v>
      </c>
      <c r="F142" s="190" t="s">
        <v>188</v>
      </c>
      <c r="G142" s="191" t="s">
        <v>189</v>
      </c>
      <c r="H142" s="192">
        <v>10</v>
      </c>
      <c r="I142" s="193"/>
      <c r="J142" s="193"/>
      <c r="K142" s="194">
        <f>ROUND(P142*H142,2)</f>
        <v>0</v>
      </c>
      <c r="L142" s="190" t="s">
        <v>143</v>
      </c>
      <c r="M142" s="38"/>
      <c r="N142" s="195" t="s">
        <v>1</v>
      </c>
      <c r="O142" s="196" t="s">
        <v>44</v>
      </c>
      <c r="P142" s="197">
        <f>I142+J142</f>
        <v>0</v>
      </c>
      <c r="Q142" s="197">
        <f>ROUND(I142*H142,2)</f>
        <v>0</v>
      </c>
      <c r="R142" s="197">
        <f>ROUND(J142*H142,2)</f>
        <v>0</v>
      </c>
      <c r="S142" s="70"/>
      <c r="T142" s="198">
        <f>S142*H142</f>
        <v>0</v>
      </c>
      <c r="U142" s="198">
        <v>0</v>
      </c>
      <c r="V142" s="198">
        <f>U142*H142</f>
        <v>0</v>
      </c>
      <c r="W142" s="198">
        <v>0</v>
      </c>
      <c r="X142" s="199">
        <f>W142*H142</f>
        <v>0</v>
      </c>
      <c r="Y142" s="33"/>
      <c r="Z142" s="33"/>
      <c r="AA142" s="33"/>
      <c r="AB142" s="33"/>
      <c r="AC142" s="33"/>
      <c r="AD142" s="33"/>
      <c r="AE142" s="33"/>
      <c r="AR142" s="200" t="s">
        <v>144</v>
      </c>
      <c r="AT142" s="200" t="s">
        <v>139</v>
      </c>
      <c r="AU142" s="200" t="s">
        <v>91</v>
      </c>
      <c r="AY142" s="16" t="s">
        <v>136</v>
      </c>
      <c r="BE142" s="201">
        <f>IF(O142="základní",K142,0)</f>
        <v>0</v>
      </c>
      <c r="BF142" s="201">
        <f>IF(O142="snížená",K142,0)</f>
        <v>0</v>
      </c>
      <c r="BG142" s="201">
        <f>IF(O142="zákl. přenesená",K142,0)</f>
        <v>0</v>
      </c>
      <c r="BH142" s="201">
        <f>IF(O142="sníž. přenesená",K142,0)</f>
        <v>0</v>
      </c>
      <c r="BI142" s="201">
        <f>IF(O142="nulová",K142,0)</f>
        <v>0</v>
      </c>
      <c r="BJ142" s="16" t="s">
        <v>89</v>
      </c>
      <c r="BK142" s="201">
        <f>ROUND(P142*H142,2)</f>
        <v>0</v>
      </c>
      <c r="BL142" s="16" t="s">
        <v>144</v>
      </c>
      <c r="BM142" s="200" t="s">
        <v>190</v>
      </c>
    </row>
    <row r="143" spans="1:65" s="2" customFormat="1" ht="29.25">
      <c r="A143" s="33"/>
      <c r="B143" s="34"/>
      <c r="C143" s="35"/>
      <c r="D143" s="202" t="s">
        <v>146</v>
      </c>
      <c r="E143" s="35"/>
      <c r="F143" s="203" t="s">
        <v>191</v>
      </c>
      <c r="G143" s="35"/>
      <c r="H143" s="35"/>
      <c r="I143" s="204"/>
      <c r="J143" s="204"/>
      <c r="K143" s="35"/>
      <c r="L143" s="35"/>
      <c r="M143" s="38"/>
      <c r="N143" s="205"/>
      <c r="O143" s="206"/>
      <c r="P143" s="70"/>
      <c r="Q143" s="70"/>
      <c r="R143" s="70"/>
      <c r="S143" s="70"/>
      <c r="T143" s="70"/>
      <c r="U143" s="70"/>
      <c r="V143" s="70"/>
      <c r="W143" s="70"/>
      <c r="X143" s="71"/>
      <c r="Y143" s="33"/>
      <c r="Z143" s="33"/>
      <c r="AA143" s="33"/>
      <c r="AB143" s="33"/>
      <c r="AC143" s="33"/>
      <c r="AD143" s="33"/>
      <c r="AE143" s="33"/>
      <c r="AT143" s="16" t="s">
        <v>146</v>
      </c>
      <c r="AU143" s="16" t="s">
        <v>91</v>
      </c>
    </row>
    <row r="144" spans="1:65" s="2" customFormat="1" ht="19.5">
      <c r="A144" s="33"/>
      <c r="B144" s="34"/>
      <c r="C144" s="35"/>
      <c r="D144" s="202" t="s">
        <v>154</v>
      </c>
      <c r="E144" s="35"/>
      <c r="F144" s="207" t="s">
        <v>192</v>
      </c>
      <c r="G144" s="35"/>
      <c r="H144" s="35"/>
      <c r="I144" s="204"/>
      <c r="J144" s="204"/>
      <c r="K144" s="35"/>
      <c r="L144" s="35"/>
      <c r="M144" s="38"/>
      <c r="N144" s="205"/>
      <c r="O144" s="206"/>
      <c r="P144" s="70"/>
      <c r="Q144" s="70"/>
      <c r="R144" s="70"/>
      <c r="S144" s="70"/>
      <c r="T144" s="70"/>
      <c r="U144" s="70"/>
      <c r="V144" s="70"/>
      <c r="W144" s="70"/>
      <c r="X144" s="71"/>
      <c r="Y144" s="33"/>
      <c r="Z144" s="33"/>
      <c r="AA144" s="33"/>
      <c r="AB144" s="33"/>
      <c r="AC144" s="33"/>
      <c r="AD144" s="33"/>
      <c r="AE144" s="33"/>
      <c r="AT144" s="16" t="s">
        <v>154</v>
      </c>
      <c r="AU144" s="16" t="s">
        <v>91</v>
      </c>
    </row>
    <row r="145" spans="1:65" s="2" customFormat="1" ht="24.2" customHeight="1">
      <c r="A145" s="33"/>
      <c r="B145" s="34"/>
      <c r="C145" s="188" t="s">
        <v>193</v>
      </c>
      <c r="D145" s="188" t="s">
        <v>139</v>
      </c>
      <c r="E145" s="189" t="s">
        <v>194</v>
      </c>
      <c r="F145" s="190" t="s">
        <v>195</v>
      </c>
      <c r="G145" s="191" t="s">
        <v>189</v>
      </c>
      <c r="H145" s="192">
        <v>10</v>
      </c>
      <c r="I145" s="193"/>
      <c r="J145" s="193"/>
      <c r="K145" s="194">
        <f>ROUND(P145*H145,2)</f>
        <v>0</v>
      </c>
      <c r="L145" s="190" t="s">
        <v>143</v>
      </c>
      <c r="M145" s="38"/>
      <c r="N145" s="195" t="s">
        <v>1</v>
      </c>
      <c r="O145" s="196" t="s">
        <v>44</v>
      </c>
      <c r="P145" s="197">
        <f>I145+J145</f>
        <v>0</v>
      </c>
      <c r="Q145" s="197">
        <f>ROUND(I145*H145,2)</f>
        <v>0</v>
      </c>
      <c r="R145" s="197">
        <f>ROUND(J145*H145,2)</f>
        <v>0</v>
      </c>
      <c r="S145" s="70"/>
      <c r="T145" s="198">
        <f>S145*H145</f>
        <v>0</v>
      </c>
      <c r="U145" s="198">
        <v>0</v>
      </c>
      <c r="V145" s="198">
        <f>U145*H145</f>
        <v>0</v>
      </c>
      <c r="W145" s="198">
        <v>0</v>
      </c>
      <c r="X145" s="199">
        <f>W145*H145</f>
        <v>0</v>
      </c>
      <c r="Y145" s="33"/>
      <c r="Z145" s="33"/>
      <c r="AA145" s="33"/>
      <c r="AB145" s="33"/>
      <c r="AC145" s="33"/>
      <c r="AD145" s="33"/>
      <c r="AE145" s="33"/>
      <c r="AR145" s="200" t="s">
        <v>144</v>
      </c>
      <c r="AT145" s="200" t="s">
        <v>139</v>
      </c>
      <c r="AU145" s="200" t="s">
        <v>91</v>
      </c>
      <c r="AY145" s="16" t="s">
        <v>136</v>
      </c>
      <c r="BE145" s="201">
        <f>IF(O145="základní",K145,0)</f>
        <v>0</v>
      </c>
      <c r="BF145" s="201">
        <f>IF(O145="snížená",K145,0)</f>
        <v>0</v>
      </c>
      <c r="BG145" s="201">
        <f>IF(O145="zákl. přenesená",K145,0)</f>
        <v>0</v>
      </c>
      <c r="BH145" s="201">
        <f>IF(O145="sníž. přenesená",K145,0)</f>
        <v>0</v>
      </c>
      <c r="BI145" s="201">
        <f>IF(O145="nulová",K145,0)</f>
        <v>0</v>
      </c>
      <c r="BJ145" s="16" t="s">
        <v>89</v>
      </c>
      <c r="BK145" s="201">
        <f>ROUND(P145*H145,2)</f>
        <v>0</v>
      </c>
      <c r="BL145" s="16" t="s">
        <v>144</v>
      </c>
      <c r="BM145" s="200" t="s">
        <v>196</v>
      </c>
    </row>
    <row r="146" spans="1:65" s="2" customFormat="1" ht="29.25">
      <c r="A146" s="33"/>
      <c r="B146" s="34"/>
      <c r="C146" s="35"/>
      <c r="D146" s="202" t="s">
        <v>146</v>
      </c>
      <c r="E146" s="35"/>
      <c r="F146" s="203" t="s">
        <v>197</v>
      </c>
      <c r="G146" s="35"/>
      <c r="H146" s="35"/>
      <c r="I146" s="204"/>
      <c r="J146" s="204"/>
      <c r="K146" s="35"/>
      <c r="L146" s="35"/>
      <c r="M146" s="38"/>
      <c r="N146" s="205"/>
      <c r="O146" s="206"/>
      <c r="P146" s="70"/>
      <c r="Q146" s="70"/>
      <c r="R146" s="70"/>
      <c r="S146" s="70"/>
      <c r="T146" s="70"/>
      <c r="U146" s="70"/>
      <c r="V146" s="70"/>
      <c r="W146" s="70"/>
      <c r="X146" s="71"/>
      <c r="Y146" s="33"/>
      <c r="Z146" s="33"/>
      <c r="AA146" s="33"/>
      <c r="AB146" s="33"/>
      <c r="AC146" s="33"/>
      <c r="AD146" s="33"/>
      <c r="AE146" s="33"/>
      <c r="AT146" s="16" t="s">
        <v>146</v>
      </c>
      <c r="AU146" s="16" t="s">
        <v>91</v>
      </c>
    </row>
    <row r="147" spans="1:65" s="2" customFormat="1" ht="19.5">
      <c r="A147" s="33"/>
      <c r="B147" s="34"/>
      <c r="C147" s="35"/>
      <c r="D147" s="202" t="s">
        <v>154</v>
      </c>
      <c r="E147" s="35"/>
      <c r="F147" s="207" t="s">
        <v>192</v>
      </c>
      <c r="G147" s="35"/>
      <c r="H147" s="35"/>
      <c r="I147" s="204"/>
      <c r="J147" s="204"/>
      <c r="K147" s="35"/>
      <c r="L147" s="35"/>
      <c r="M147" s="38"/>
      <c r="N147" s="205"/>
      <c r="O147" s="206"/>
      <c r="P147" s="70"/>
      <c r="Q147" s="70"/>
      <c r="R147" s="70"/>
      <c r="S147" s="70"/>
      <c r="T147" s="70"/>
      <c r="U147" s="70"/>
      <c r="V147" s="70"/>
      <c r="W147" s="70"/>
      <c r="X147" s="71"/>
      <c r="Y147" s="33"/>
      <c r="Z147" s="33"/>
      <c r="AA147" s="33"/>
      <c r="AB147" s="33"/>
      <c r="AC147" s="33"/>
      <c r="AD147" s="33"/>
      <c r="AE147" s="33"/>
      <c r="AT147" s="16" t="s">
        <v>154</v>
      </c>
      <c r="AU147" s="16" t="s">
        <v>91</v>
      </c>
    </row>
    <row r="148" spans="1:65" s="2" customFormat="1" ht="24.2" customHeight="1">
      <c r="A148" s="33"/>
      <c r="B148" s="34"/>
      <c r="C148" s="188" t="s">
        <v>198</v>
      </c>
      <c r="D148" s="188" t="s">
        <v>139</v>
      </c>
      <c r="E148" s="189" t="s">
        <v>199</v>
      </c>
      <c r="F148" s="190" t="s">
        <v>200</v>
      </c>
      <c r="G148" s="191" t="s">
        <v>189</v>
      </c>
      <c r="H148" s="192">
        <v>2</v>
      </c>
      <c r="I148" s="193"/>
      <c r="J148" s="193"/>
      <c r="K148" s="194">
        <f>ROUND(P148*H148,2)</f>
        <v>0</v>
      </c>
      <c r="L148" s="190" t="s">
        <v>143</v>
      </c>
      <c r="M148" s="38"/>
      <c r="N148" s="195" t="s">
        <v>1</v>
      </c>
      <c r="O148" s="196" t="s">
        <v>44</v>
      </c>
      <c r="P148" s="197">
        <f>I148+J148</f>
        <v>0</v>
      </c>
      <c r="Q148" s="197">
        <f>ROUND(I148*H148,2)</f>
        <v>0</v>
      </c>
      <c r="R148" s="197">
        <f>ROUND(J148*H148,2)</f>
        <v>0</v>
      </c>
      <c r="S148" s="70"/>
      <c r="T148" s="198">
        <f>S148*H148</f>
        <v>0</v>
      </c>
      <c r="U148" s="198">
        <v>0</v>
      </c>
      <c r="V148" s="198">
        <f>U148*H148</f>
        <v>0</v>
      </c>
      <c r="W148" s="198">
        <v>0</v>
      </c>
      <c r="X148" s="199">
        <f>W148*H148</f>
        <v>0</v>
      </c>
      <c r="Y148" s="33"/>
      <c r="Z148" s="33"/>
      <c r="AA148" s="33"/>
      <c r="AB148" s="33"/>
      <c r="AC148" s="33"/>
      <c r="AD148" s="33"/>
      <c r="AE148" s="33"/>
      <c r="AR148" s="200" t="s">
        <v>144</v>
      </c>
      <c r="AT148" s="200" t="s">
        <v>139</v>
      </c>
      <c r="AU148" s="200" t="s">
        <v>91</v>
      </c>
      <c r="AY148" s="16" t="s">
        <v>136</v>
      </c>
      <c r="BE148" s="201">
        <f>IF(O148="základní",K148,0)</f>
        <v>0</v>
      </c>
      <c r="BF148" s="201">
        <f>IF(O148="snížená",K148,0)</f>
        <v>0</v>
      </c>
      <c r="BG148" s="201">
        <f>IF(O148="zákl. přenesená",K148,0)</f>
        <v>0</v>
      </c>
      <c r="BH148" s="201">
        <f>IF(O148="sníž. přenesená",K148,0)</f>
        <v>0</v>
      </c>
      <c r="BI148" s="201">
        <f>IF(O148="nulová",K148,0)</f>
        <v>0</v>
      </c>
      <c r="BJ148" s="16" t="s">
        <v>89</v>
      </c>
      <c r="BK148" s="201">
        <f>ROUND(P148*H148,2)</f>
        <v>0</v>
      </c>
      <c r="BL148" s="16" t="s">
        <v>144</v>
      </c>
      <c r="BM148" s="200" t="s">
        <v>201</v>
      </c>
    </row>
    <row r="149" spans="1:65" s="2" customFormat="1" ht="29.25">
      <c r="A149" s="33"/>
      <c r="B149" s="34"/>
      <c r="C149" s="35"/>
      <c r="D149" s="202" t="s">
        <v>146</v>
      </c>
      <c r="E149" s="35"/>
      <c r="F149" s="203" t="s">
        <v>202</v>
      </c>
      <c r="G149" s="35"/>
      <c r="H149" s="35"/>
      <c r="I149" s="204"/>
      <c r="J149" s="204"/>
      <c r="K149" s="35"/>
      <c r="L149" s="35"/>
      <c r="M149" s="38"/>
      <c r="N149" s="205"/>
      <c r="O149" s="206"/>
      <c r="P149" s="70"/>
      <c r="Q149" s="70"/>
      <c r="R149" s="70"/>
      <c r="S149" s="70"/>
      <c r="T149" s="70"/>
      <c r="U149" s="70"/>
      <c r="V149" s="70"/>
      <c r="W149" s="70"/>
      <c r="X149" s="71"/>
      <c r="Y149" s="33"/>
      <c r="Z149" s="33"/>
      <c r="AA149" s="33"/>
      <c r="AB149" s="33"/>
      <c r="AC149" s="33"/>
      <c r="AD149" s="33"/>
      <c r="AE149" s="33"/>
      <c r="AT149" s="16" t="s">
        <v>146</v>
      </c>
      <c r="AU149" s="16" t="s">
        <v>91</v>
      </c>
    </row>
    <row r="150" spans="1:65" s="2" customFormat="1" ht="24.2" customHeight="1">
      <c r="A150" s="33"/>
      <c r="B150" s="34"/>
      <c r="C150" s="188" t="s">
        <v>203</v>
      </c>
      <c r="D150" s="188" t="s">
        <v>139</v>
      </c>
      <c r="E150" s="189" t="s">
        <v>204</v>
      </c>
      <c r="F150" s="190" t="s">
        <v>205</v>
      </c>
      <c r="G150" s="191" t="s">
        <v>189</v>
      </c>
      <c r="H150" s="192">
        <v>2</v>
      </c>
      <c r="I150" s="193"/>
      <c r="J150" s="193"/>
      <c r="K150" s="194">
        <f>ROUND(P150*H150,2)</f>
        <v>0</v>
      </c>
      <c r="L150" s="190" t="s">
        <v>143</v>
      </c>
      <c r="M150" s="38"/>
      <c r="N150" s="195" t="s">
        <v>1</v>
      </c>
      <c r="O150" s="196" t="s">
        <v>44</v>
      </c>
      <c r="P150" s="197">
        <f>I150+J150</f>
        <v>0</v>
      </c>
      <c r="Q150" s="197">
        <f>ROUND(I150*H150,2)</f>
        <v>0</v>
      </c>
      <c r="R150" s="197">
        <f>ROUND(J150*H150,2)</f>
        <v>0</v>
      </c>
      <c r="S150" s="70"/>
      <c r="T150" s="198">
        <f>S150*H150</f>
        <v>0</v>
      </c>
      <c r="U150" s="198">
        <v>0</v>
      </c>
      <c r="V150" s="198">
        <f>U150*H150</f>
        <v>0</v>
      </c>
      <c r="W150" s="198">
        <v>0</v>
      </c>
      <c r="X150" s="199">
        <f>W150*H150</f>
        <v>0</v>
      </c>
      <c r="Y150" s="33"/>
      <c r="Z150" s="33"/>
      <c r="AA150" s="33"/>
      <c r="AB150" s="33"/>
      <c r="AC150" s="33"/>
      <c r="AD150" s="33"/>
      <c r="AE150" s="33"/>
      <c r="AR150" s="200" t="s">
        <v>144</v>
      </c>
      <c r="AT150" s="200" t="s">
        <v>139</v>
      </c>
      <c r="AU150" s="200" t="s">
        <v>91</v>
      </c>
      <c r="AY150" s="16" t="s">
        <v>136</v>
      </c>
      <c r="BE150" s="201">
        <f>IF(O150="základní",K150,0)</f>
        <v>0</v>
      </c>
      <c r="BF150" s="201">
        <f>IF(O150="snížená",K150,0)</f>
        <v>0</v>
      </c>
      <c r="BG150" s="201">
        <f>IF(O150="zákl. přenesená",K150,0)</f>
        <v>0</v>
      </c>
      <c r="BH150" s="201">
        <f>IF(O150="sníž. přenesená",K150,0)</f>
        <v>0</v>
      </c>
      <c r="BI150" s="201">
        <f>IF(O150="nulová",K150,0)</f>
        <v>0</v>
      </c>
      <c r="BJ150" s="16" t="s">
        <v>89</v>
      </c>
      <c r="BK150" s="201">
        <f>ROUND(P150*H150,2)</f>
        <v>0</v>
      </c>
      <c r="BL150" s="16" t="s">
        <v>144</v>
      </c>
      <c r="BM150" s="200" t="s">
        <v>206</v>
      </c>
    </row>
    <row r="151" spans="1:65" s="2" customFormat="1" ht="29.25">
      <c r="A151" s="33"/>
      <c r="B151" s="34"/>
      <c r="C151" s="35"/>
      <c r="D151" s="202" t="s">
        <v>146</v>
      </c>
      <c r="E151" s="35"/>
      <c r="F151" s="203" t="s">
        <v>207</v>
      </c>
      <c r="G151" s="35"/>
      <c r="H151" s="35"/>
      <c r="I151" s="204"/>
      <c r="J151" s="204"/>
      <c r="K151" s="35"/>
      <c r="L151" s="35"/>
      <c r="M151" s="38"/>
      <c r="N151" s="205"/>
      <c r="O151" s="206"/>
      <c r="P151" s="70"/>
      <c r="Q151" s="70"/>
      <c r="R151" s="70"/>
      <c r="S151" s="70"/>
      <c r="T151" s="70"/>
      <c r="U151" s="70"/>
      <c r="V151" s="70"/>
      <c r="W151" s="70"/>
      <c r="X151" s="71"/>
      <c r="Y151" s="33"/>
      <c r="Z151" s="33"/>
      <c r="AA151" s="33"/>
      <c r="AB151" s="33"/>
      <c r="AC151" s="33"/>
      <c r="AD151" s="33"/>
      <c r="AE151" s="33"/>
      <c r="AT151" s="16" t="s">
        <v>146</v>
      </c>
      <c r="AU151" s="16" t="s">
        <v>91</v>
      </c>
    </row>
    <row r="152" spans="1:65" s="2" customFormat="1" ht="24.2" customHeight="1">
      <c r="A152" s="33"/>
      <c r="B152" s="34"/>
      <c r="C152" s="188" t="s">
        <v>208</v>
      </c>
      <c r="D152" s="188" t="s">
        <v>139</v>
      </c>
      <c r="E152" s="189" t="s">
        <v>209</v>
      </c>
      <c r="F152" s="190" t="s">
        <v>210</v>
      </c>
      <c r="G152" s="191" t="s">
        <v>211</v>
      </c>
      <c r="H152" s="192">
        <v>50</v>
      </c>
      <c r="I152" s="193"/>
      <c r="J152" s="193"/>
      <c r="K152" s="194">
        <f>ROUND(P152*H152,2)</f>
        <v>0</v>
      </c>
      <c r="L152" s="190" t="s">
        <v>151</v>
      </c>
      <c r="M152" s="38"/>
      <c r="N152" s="195" t="s">
        <v>1</v>
      </c>
      <c r="O152" s="196" t="s">
        <v>44</v>
      </c>
      <c r="P152" s="197">
        <f>I152+J152</f>
        <v>0</v>
      </c>
      <c r="Q152" s="197">
        <f>ROUND(I152*H152,2)</f>
        <v>0</v>
      </c>
      <c r="R152" s="197">
        <f>ROUND(J152*H152,2)</f>
        <v>0</v>
      </c>
      <c r="S152" s="70"/>
      <c r="T152" s="198">
        <f>S152*H152</f>
        <v>0</v>
      </c>
      <c r="U152" s="198">
        <v>0</v>
      </c>
      <c r="V152" s="198">
        <f>U152*H152</f>
        <v>0</v>
      </c>
      <c r="W152" s="198">
        <v>0</v>
      </c>
      <c r="X152" s="199">
        <f>W152*H152</f>
        <v>0</v>
      </c>
      <c r="Y152" s="33"/>
      <c r="Z152" s="33"/>
      <c r="AA152" s="33"/>
      <c r="AB152" s="33"/>
      <c r="AC152" s="33"/>
      <c r="AD152" s="33"/>
      <c r="AE152" s="33"/>
      <c r="AR152" s="200" t="s">
        <v>144</v>
      </c>
      <c r="AT152" s="200" t="s">
        <v>139</v>
      </c>
      <c r="AU152" s="200" t="s">
        <v>91</v>
      </c>
      <c r="AY152" s="16" t="s">
        <v>136</v>
      </c>
      <c r="BE152" s="201">
        <f>IF(O152="základní",K152,0)</f>
        <v>0</v>
      </c>
      <c r="BF152" s="201">
        <f>IF(O152="snížená",K152,0)</f>
        <v>0</v>
      </c>
      <c r="BG152" s="201">
        <f>IF(O152="zákl. přenesená",K152,0)</f>
        <v>0</v>
      </c>
      <c r="BH152" s="201">
        <f>IF(O152="sníž. přenesená",K152,0)</f>
        <v>0</v>
      </c>
      <c r="BI152" s="201">
        <f>IF(O152="nulová",K152,0)</f>
        <v>0</v>
      </c>
      <c r="BJ152" s="16" t="s">
        <v>89</v>
      </c>
      <c r="BK152" s="201">
        <f>ROUND(P152*H152,2)</f>
        <v>0</v>
      </c>
      <c r="BL152" s="16" t="s">
        <v>144</v>
      </c>
      <c r="BM152" s="200" t="s">
        <v>212</v>
      </c>
    </row>
    <row r="153" spans="1:65" s="2" customFormat="1" ht="29.25">
      <c r="A153" s="33"/>
      <c r="B153" s="34"/>
      <c r="C153" s="35"/>
      <c r="D153" s="202" t="s">
        <v>146</v>
      </c>
      <c r="E153" s="35"/>
      <c r="F153" s="203" t="s">
        <v>213</v>
      </c>
      <c r="G153" s="35"/>
      <c r="H153" s="35"/>
      <c r="I153" s="204"/>
      <c r="J153" s="204"/>
      <c r="K153" s="35"/>
      <c r="L153" s="35"/>
      <c r="M153" s="38"/>
      <c r="N153" s="205"/>
      <c r="O153" s="206"/>
      <c r="P153" s="70"/>
      <c r="Q153" s="70"/>
      <c r="R153" s="70"/>
      <c r="S153" s="70"/>
      <c r="T153" s="70"/>
      <c r="U153" s="70"/>
      <c r="V153" s="70"/>
      <c r="W153" s="70"/>
      <c r="X153" s="71"/>
      <c r="Y153" s="33"/>
      <c r="Z153" s="33"/>
      <c r="AA153" s="33"/>
      <c r="AB153" s="33"/>
      <c r="AC153" s="33"/>
      <c r="AD153" s="33"/>
      <c r="AE153" s="33"/>
      <c r="AT153" s="16" t="s">
        <v>146</v>
      </c>
      <c r="AU153" s="16" t="s">
        <v>91</v>
      </c>
    </row>
    <row r="154" spans="1:65" s="2" customFormat="1" ht="24.2" customHeight="1">
      <c r="A154" s="33"/>
      <c r="B154" s="34"/>
      <c r="C154" s="188" t="s">
        <v>214</v>
      </c>
      <c r="D154" s="188" t="s">
        <v>139</v>
      </c>
      <c r="E154" s="189" t="s">
        <v>215</v>
      </c>
      <c r="F154" s="190" t="s">
        <v>216</v>
      </c>
      <c r="G154" s="191" t="s">
        <v>159</v>
      </c>
      <c r="H154" s="192">
        <v>100</v>
      </c>
      <c r="I154" s="193"/>
      <c r="J154" s="193"/>
      <c r="K154" s="194">
        <f>ROUND(P154*H154,2)</f>
        <v>0</v>
      </c>
      <c r="L154" s="190" t="s">
        <v>151</v>
      </c>
      <c r="M154" s="38"/>
      <c r="N154" s="195" t="s">
        <v>1</v>
      </c>
      <c r="O154" s="196" t="s">
        <v>44</v>
      </c>
      <c r="P154" s="197">
        <f>I154+J154</f>
        <v>0</v>
      </c>
      <c r="Q154" s="197">
        <f>ROUND(I154*H154,2)</f>
        <v>0</v>
      </c>
      <c r="R154" s="197">
        <f>ROUND(J154*H154,2)</f>
        <v>0</v>
      </c>
      <c r="S154" s="70"/>
      <c r="T154" s="198">
        <f>S154*H154</f>
        <v>0</v>
      </c>
      <c r="U154" s="198">
        <v>0</v>
      </c>
      <c r="V154" s="198">
        <f>U154*H154</f>
        <v>0</v>
      </c>
      <c r="W154" s="198">
        <v>0</v>
      </c>
      <c r="X154" s="199">
        <f>W154*H154</f>
        <v>0</v>
      </c>
      <c r="Y154" s="33"/>
      <c r="Z154" s="33"/>
      <c r="AA154" s="33"/>
      <c r="AB154" s="33"/>
      <c r="AC154" s="33"/>
      <c r="AD154" s="33"/>
      <c r="AE154" s="33"/>
      <c r="AR154" s="200" t="s">
        <v>144</v>
      </c>
      <c r="AT154" s="200" t="s">
        <v>139</v>
      </c>
      <c r="AU154" s="200" t="s">
        <v>91</v>
      </c>
      <c r="AY154" s="16" t="s">
        <v>136</v>
      </c>
      <c r="BE154" s="201">
        <f>IF(O154="základní",K154,0)</f>
        <v>0</v>
      </c>
      <c r="BF154" s="201">
        <f>IF(O154="snížená",K154,0)</f>
        <v>0</v>
      </c>
      <c r="BG154" s="201">
        <f>IF(O154="zákl. přenesená",K154,0)</f>
        <v>0</v>
      </c>
      <c r="BH154" s="201">
        <f>IF(O154="sníž. přenesená",K154,0)</f>
        <v>0</v>
      </c>
      <c r="BI154" s="201">
        <f>IF(O154="nulová",K154,0)</f>
        <v>0</v>
      </c>
      <c r="BJ154" s="16" t="s">
        <v>89</v>
      </c>
      <c r="BK154" s="201">
        <f>ROUND(P154*H154,2)</f>
        <v>0</v>
      </c>
      <c r="BL154" s="16" t="s">
        <v>144</v>
      </c>
      <c r="BM154" s="200" t="s">
        <v>217</v>
      </c>
    </row>
    <row r="155" spans="1:65" s="2" customFormat="1" ht="19.5">
      <c r="A155" s="33"/>
      <c r="B155" s="34"/>
      <c r="C155" s="35"/>
      <c r="D155" s="202" t="s">
        <v>146</v>
      </c>
      <c r="E155" s="35"/>
      <c r="F155" s="203" t="s">
        <v>218</v>
      </c>
      <c r="G155" s="35"/>
      <c r="H155" s="35"/>
      <c r="I155" s="204"/>
      <c r="J155" s="204"/>
      <c r="K155" s="35"/>
      <c r="L155" s="35"/>
      <c r="M155" s="38"/>
      <c r="N155" s="205"/>
      <c r="O155" s="206"/>
      <c r="P155" s="70"/>
      <c r="Q155" s="70"/>
      <c r="R155" s="70"/>
      <c r="S155" s="70"/>
      <c r="T155" s="70"/>
      <c r="U155" s="70"/>
      <c r="V155" s="70"/>
      <c r="W155" s="70"/>
      <c r="X155" s="71"/>
      <c r="Y155" s="33"/>
      <c r="Z155" s="33"/>
      <c r="AA155" s="33"/>
      <c r="AB155" s="33"/>
      <c r="AC155" s="33"/>
      <c r="AD155" s="33"/>
      <c r="AE155" s="33"/>
      <c r="AT155" s="16" t="s">
        <v>146</v>
      </c>
      <c r="AU155" s="16" t="s">
        <v>91</v>
      </c>
    </row>
    <row r="156" spans="1:65" s="2" customFormat="1" ht="24.2" customHeight="1">
      <c r="A156" s="33"/>
      <c r="B156" s="34"/>
      <c r="C156" s="188" t="s">
        <v>219</v>
      </c>
      <c r="D156" s="188" t="s">
        <v>139</v>
      </c>
      <c r="E156" s="189" t="s">
        <v>220</v>
      </c>
      <c r="F156" s="190" t="s">
        <v>221</v>
      </c>
      <c r="G156" s="191" t="s">
        <v>159</v>
      </c>
      <c r="H156" s="192">
        <v>92</v>
      </c>
      <c r="I156" s="193"/>
      <c r="J156" s="193"/>
      <c r="K156" s="194">
        <f>ROUND(P156*H156,2)</f>
        <v>0</v>
      </c>
      <c r="L156" s="190" t="s">
        <v>151</v>
      </c>
      <c r="M156" s="38"/>
      <c r="N156" s="195" t="s">
        <v>1</v>
      </c>
      <c r="O156" s="196" t="s">
        <v>44</v>
      </c>
      <c r="P156" s="197">
        <f>I156+J156</f>
        <v>0</v>
      </c>
      <c r="Q156" s="197">
        <f>ROUND(I156*H156,2)</f>
        <v>0</v>
      </c>
      <c r="R156" s="197">
        <f>ROUND(J156*H156,2)</f>
        <v>0</v>
      </c>
      <c r="S156" s="70"/>
      <c r="T156" s="198">
        <f>S156*H156</f>
        <v>0</v>
      </c>
      <c r="U156" s="198">
        <v>0</v>
      </c>
      <c r="V156" s="198">
        <f>U156*H156</f>
        <v>0</v>
      </c>
      <c r="W156" s="198">
        <v>0</v>
      </c>
      <c r="X156" s="199">
        <f>W156*H156</f>
        <v>0</v>
      </c>
      <c r="Y156" s="33"/>
      <c r="Z156" s="33"/>
      <c r="AA156" s="33"/>
      <c r="AB156" s="33"/>
      <c r="AC156" s="33"/>
      <c r="AD156" s="33"/>
      <c r="AE156" s="33"/>
      <c r="AR156" s="200" t="s">
        <v>144</v>
      </c>
      <c r="AT156" s="200" t="s">
        <v>139</v>
      </c>
      <c r="AU156" s="200" t="s">
        <v>91</v>
      </c>
      <c r="AY156" s="16" t="s">
        <v>136</v>
      </c>
      <c r="BE156" s="201">
        <f>IF(O156="základní",K156,0)</f>
        <v>0</v>
      </c>
      <c r="BF156" s="201">
        <f>IF(O156="snížená",K156,0)</f>
        <v>0</v>
      </c>
      <c r="BG156" s="201">
        <f>IF(O156="zákl. přenesená",K156,0)</f>
        <v>0</v>
      </c>
      <c r="BH156" s="201">
        <f>IF(O156="sníž. přenesená",K156,0)</f>
        <v>0</v>
      </c>
      <c r="BI156" s="201">
        <f>IF(O156="nulová",K156,0)</f>
        <v>0</v>
      </c>
      <c r="BJ156" s="16" t="s">
        <v>89</v>
      </c>
      <c r="BK156" s="201">
        <f>ROUND(P156*H156,2)</f>
        <v>0</v>
      </c>
      <c r="BL156" s="16" t="s">
        <v>144</v>
      </c>
      <c r="BM156" s="200" t="s">
        <v>222</v>
      </c>
    </row>
    <row r="157" spans="1:65" s="2" customFormat="1" ht="19.5">
      <c r="A157" s="33"/>
      <c r="B157" s="34"/>
      <c r="C157" s="35"/>
      <c r="D157" s="202" t="s">
        <v>146</v>
      </c>
      <c r="E157" s="35"/>
      <c r="F157" s="203" t="s">
        <v>223</v>
      </c>
      <c r="G157" s="35"/>
      <c r="H157" s="35"/>
      <c r="I157" s="204"/>
      <c r="J157" s="204"/>
      <c r="K157" s="35"/>
      <c r="L157" s="35"/>
      <c r="M157" s="38"/>
      <c r="N157" s="205"/>
      <c r="O157" s="206"/>
      <c r="P157" s="70"/>
      <c r="Q157" s="70"/>
      <c r="R157" s="70"/>
      <c r="S157" s="70"/>
      <c r="T157" s="70"/>
      <c r="U157" s="70"/>
      <c r="V157" s="70"/>
      <c r="W157" s="70"/>
      <c r="X157" s="71"/>
      <c r="Y157" s="33"/>
      <c r="Z157" s="33"/>
      <c r="AA157" s="33"/>
      <c r="AB157" s="33"/>
      <c r="AC157" s="33"/>
      <c r="AD157" s="33"/>
      <c r="AE157" s="33"/>
      <c r="AT157" s="16" t="s">
        <v>146</v>
      </c>
      <c r="AU157" s="16" t="s">
        <v>91</v>
      </c>
    </row>
    <row r="158" spans="1:65" s="2" customFormat="1" ht="24.2" customHeight="1">
      <c r="A158" s="33"/>
      <c r="B158" s="34"/>
      <c r="C158" s="188" t="s">
        <v>9</v>
      </c>
      <c r="D158" s="188" t="s">
        <v>139</v>
      </c>
      <c r="E158" s="189" t="s">
        <v>224</v>
      </c>
      <c r="F158" s="190" t="s">
        <v>225</v>
      </c>
      <c r="G158" s="191" t="s">
        <v>150</v>
      </c>
      <c r="H158" s="192">
        <v>1.4710000000000001</v>
      </c>
      <c r="I158" s="193"/>
      <c r="J158" s="193"/>
      <c r="K158" s="194">
        <f>ROUND(P158*H158,2)</f>
        <v>0</v>
      </c>
      <c r="L158" s="190" t="s">
        <v>143</v>
      </c>
      <c r="M158" s="38"/>
      <c r="N158" s="195" t="s">
        <v>1</v>
      </c>
      <c r="O158" s="196" t="s">
        <v>44</v>
      </c>
      <c r="P158" s="197">
        <f>I158+J158</f>
        <v>0</v>
      </c>
      <c r="Q158" s="197">
        <f>ROUND(I158*H158,2)</f>
        <v>0</v>
      </c>
      <c r="R158" s="197">
        <f>ROUND(J158*H158,2)</f>
        <v>0</v>
      </c>
      <c r="S158" s="70"/>
      <c r="T158" s="198">
        <f>S158*H158</f>
        <v>0</v>
      </c>
      <c r="U158" s="198">
        <v>0</v>
      </c>
      <c r="V158" s="198">
        <f>U158*H158</f>
        <v>0</v>
      </c>
      <c r="W158" s="198">
        <v>0</v>
      </c>
      <c r="X158" s="199">
        <f>W158*H158</f>
        <v>0</v>
      </c>
      <c r="Y158" s="33"/>
      <c r="Z158" s="33"/>
      <c r="AA158" s="33"/>
      <c r="AB158" s="33"/>
      <c r="AC158" s="33"/>
      <c r="AD158" s="33"/>
      <c r="AE158" s="33"/>
      <c r="AR158" s="200" t="s">
        <v>144</v>
      </c>
      <c r="AT158" s="200" t="s">
        <v>139</v>
      </c>
      <c r="AU158" s="200" t="s">
        <v>91</v>
      </c>
      <c r="AY158" s="16" t="s">
        <v>136</v>
      </c>
      <c r="BE158" s="201">
        <f>IF(O158="základní",K158,0)</f>
        <v>0</v>
      </c>
      <c r="BF158" s="201">
        <f>IF(O158="snížená",K158,0)</f>
        <v>0</v>
      </c>
      <c r="BG158" s="201">
        <f>IF(O158="zákl. přenesená",K158,0)</f>
        <v>0</v>
      </c>
      <c r="BH158" s="201">
        <f>IF(O158="sníž. přenesená",K158,0)</f>
        <v>0</v>
      </c>
      <c r="BI158" s="201">
        <f>IF(O158="nulová",K158,0)</f>
        <v>0</v>
      </c>
      <c r="BJ158" s="16" t="s">
        <v>89</v>
      </c>
      <c r="BK158" s="201">
        <f>ROUND(P158*H158,2)</f>
        <v>0</v>
      </c>
      <c r="BL158" s="16" t="s">
        <v>144</v>
      </c>
      <c r="BM158" s="200" t="s">
        <v>226</v>
      </c>
    </row>
    <row r="159" spans="1:65" s="2" customFormat="1" ht="39">
      <c r="A159" s="33"/>
      <c r="B159" s="34"/>
      <c r="C159" s="35"/>
      <c r="D159" s="202" t="s">
        <v>146</v>
      </c>
      <c r="E159" s="35"/>
      <c r="F159" s="203" t="s">
        <v>227</v>
      </c>
      <c r="G159" s="35"/>
      <c r="H159" s="35"/>
      <c r="I159" s="204"/>
      <c r="J159" s="204"/>
      <c r="K159" s="35"/>
      <c r="L159" s="35"/>
      <c r="M159" s="38"/>
      <c r="N159" s="205"/>
      <c r="O159" s="206"/>
      <c r="P159" s="70"/>
      <c r="Q159" s="70"/>
      <c r="R159" s="70"/>
      <c r="S159" s="70"/>
      <c r="T159" s="70"/>
      <c r="U159" s="70"/>
      <c r="V159" s="70"/>
      <c r="W159" s="70"/>
      <c r="X159" s="71"/>
      <c r="Y159" s="33"/>
      <c r="Z159" s="33"/>
      <c r="AA159" s="33"/>
      <c r="AB159" s="33"/>
      <c r="AC159" s="33"/>
      <c r="AD159" s="33"/>
      <c r="AE159" s="33"/>
      <c r="AT159" s="16" t="s">
        <v>146</v>
      </c>
      <c r="AU159" s="16" t="s">
        <v>91</v>
      </c>
    </row>
    <row r="160" spans="1:65" s="2" customFormat="1" ht="19.5">
      <c r="A160" s="33"/>
      <c r="B160" s="34"/>
      <c r="C160" s="35"/>
      <c r="D160" s="202" t="s">
        <v>154</v>
      </c>
      <c r="E160" s="35"/>
      <c r="F160" s="207" t="s">
        <v>155</v>
      </c>
      <c r="G160" s="35"/>
      <c r="H160" s="35"/>
      <c r="I160" s="204"/>
      <c r="J160" s="204"/>
      <c r="K160" s="35"/>
      <c r="L160" s="35"/>
      <c r="M160" s="38"/>
      <c r="N160" s="205"/>
      <c r="O160" s="206"/>
      <c r="P160" s="70"/>
      <c r="Q160" s="70"/>
      <c r="R160" s="70"/>
      <c r="S160" s="70"/>
      <c r="T160" s="70"/>
      <c r="U160" s="70"/>
      <c r="V160" s="70"/>
      <c r="W160" s="70"/>
      <c r="X160" s="71"/>
      <c r="Y160" s="33"/>
      <c r="Z160" s="33"/>
      <c r="AA160" s="33"/>
      <c r="AB160" s="33"/>
      <c r="AC160" s="33"/>
      <c r="AD160" s="33"/>
      <c r="AE160" s="33"/>
      <c r="AT160" s="16" t="s">
        <v>154</v>
      </c>
      <c r="AU160" s="16" t="s">
        <v>91</v>
      </c>
    </row>
    <row r="161" spans="1:65" s="2" customFormat="1" ht="24.2" customHeight="1">
      <c r="A161" s="33"/>
      <c r="B161" s="34"/>
      <c r="C161" s="188" t="s">
        <v>228</v>
      </c>
      <c r="D161" s="188" t="s">
        <v>139</v>
      </c>
      <c r="E161" s="189" t="s">
        <v>229</v>
      </c>
      <c r="F161" s="190" t="s">
        <v>230</v>
      </c>
      <c r="G161" s="191" t="s">
        <v>231</v>
      </c>
      <c r="H161" s="192">
        <v>46</v>
      </c>
      <c r="I161" s="193"/>
      <c r="J161" s="193"/>
      <c r="K161" s="194">
        <f>ROUND(P161*H161,2)</f>
        <v>0</v>
      </c>
      <c r="L161" s="190" t="s">
        <v>151</v>
      </c>
      <c r="M161" s="38"/>
      <c r="N161" s="195" t="s">
        <v>1</v>
      </c>
      <c r="O161" s="196" t="s">
        <v>44</v>
      </c>
      <c r="P161" s="197">
        <f>I161+J161</f>
        <v>0</v>
      </c>
      <c r="Q161" s="197">
        <f>ROUND(I161*H161,2)</f>
        <v>0</v>
      </c>
      <c r="R161" s="197">
        <f>ROUND(J161*H161,2)</f>
        <v>0</v>
      </c>
      <c r="S161" s="70"/>
      <c r="T161" s="198">
        <f>S161*H161</f>
        <v>0</v>
      </c>
      <c r="U161" s="198">
        <v>0</v>
      </c>
      <c r="V161" s="198">
        <f>U161*H161</f>
        <v>0</v>
      </c>
      <c r="W161" s="198">
        <v>0</v>
      </c>
      <c r="X161" s="199">
        <f>W161*H161</f>
        <v>0</v>
      </c>
      <c r="Y161" s="33"/>
      <c r="Z161" s="33"/>
      <c r="AA161" s="33"/>
      <c r="AB161" s="33"/>
      <c r="AC161" s="33"/>
      <c r="AD161" s="33"/>
      <c r="AE161" s="33"/>
      <c r="AR161" s="200" t="s">
        <v>144</v>
      </c>
      <c r="AT161" s="200" t="s">
        <v>139</v>
      </c>
      <c r="AU161" s="200" t="s">
        <v>91</v>
      </c>
      <c r="AY161" s="16" t="s">
        <v>136</v>
      </c>
      <c r="BE161" s="201">
        <f>IF(O161="základní",K161,0)</f>
        <v>0</v>
      </c>
      <c r="BF161" s="201">
        <f>IF(O161="snížená",K161,0)</f>
        <v>0</v>
      </c>
      <c r="BG161" s="201">
        <f>IF(O161="zákl. přenesená",K161,0)</f>
        <v>0</v>
      </c>
      <c r="BH161" s="201">
        <f>IF(O161="sníž. přenesená",K161,0)</f>
        <v>0</v>
      </c>
      <c r="BI161" s="201">
        <f>IF(O161="nulová",K161,0)</f>
        <v>0</v>
      </c>
      <c r="BJ161" s="16" t="s">
        <v>89</v>
      </c>
      <c r="BK161" s="201">
        <f>ROUND(P161*H161,2)</f>
        <v>0</v>
      </c>
      <c r="BL161" s="16" t="s">
        <v>144</v>
      </c>
      <c r="BM161" s="200" t="s">
        <v>232</v>
      </c>
    </row>
    <row r="162" spans="1:65" s="2" customFormat="1" ht="39">
      <c r="A162" s="33"/>
      <c r="B162" s="34"/>
      <c r="C162" s="35"/>
      <c r="D162" s="202" t="s">
        <v>146</v>
      </c>
      <c r="E162" s="35"/>
      <c r="F162" s="203" t="s">
        <v>233</v>
      </c>
      <c r="G162" s="35"/>
      <c r="H162" s="35"/>
      <c r="I162" s="204"/>
      <c r="J162" s="204"/>
      <c r="K162" s="35"/>
      <c r="L162" s="35"/>
      <c r="M162" s="38"/>
      <c r="N162" s="205"/>
      <c r="O162" s="206"/>
      <c r="P162" s="70"/>
      <c r="Q162" s="70"/>
      <c r="R162" s="70"/>
      <c r="S162" s="70"/>
      <c r="T162" s="70"/>
      <c r="U162" s="70"/>
      <c r="V162" s="70"/>
      <c r="W162" s="70"/>
      <c r="X162" s="71"/>
      <c r="Y162" s="33"/>
      <c r="Z162" s="33"/>
      <c r="AA162" s="33"/>
      <c r="AB162" s="33"/>
      <c r="AC162" s="33"/>
      <c r="AD162" s="33"/>
      <c r="AE162" s="33"/>
      <c r="AT162" s="16" t="s">
        <v>146</v>
      </c>
      <c r="AU162" s="16" t="s">
        <v>91</v>
      </c>
    </row>
    <row r="163" spans="1:65" s="2" customFormat="1" ht="24.2" customHeight="1">
      <c r="A163" s="33"/>
      <c r="B163" s="34"/>
      <c r="C163" s="188" t="s">
        <v>234</v>
      </c>
      <c r="D163" s="188" t="s">
        <v>139</v>
      </c>
      <c r="E163" s="189" t="s">
        <v>235</v>
      </c>
      <c r="F163" s="190" t="s">
        <v>236</v>
      </c>
      <c r="G163" s="191" t="s">
        <v>231</v>
      </c>
      <c r="H163" s="192">
        <v>10</v>
      </c>
      <c r="I163" s="193"/>
      <c r="J163" s="193"/>
      <c r="K163" s="194">
        <f>ROUND(P163*H163,2)</f>
        <v>0</v>
      </c>
      <c r="L163" s="190" t="s">
        <v>143</v>
      </c>
      <c r="M163" s="38"/>
      <c r="N163" s="195" t="s">
        <v>1</v>
      </c>
      <c r="O163" s="196" t="s">
        <v>44</v>
      </c>
      <c r="P163" s="197">
        <f>I163+J163</f>
        <v>0</v>
      </c>
      <c r="Q163" s="197">
        <f>ROUND(I163*H163,2)</f>
        <v>0</v>
      </c>
      <c r="R163" s="197">
        <f>ROUND(J163*H163,2)</f>
        <v>0</v>
      </c>
      <c r="S163" s="70"/>
      <c r="T163" s="198">
        <f>S163*H163</f>
        <v>0</v>
      </c>
      <c r="U163" s="198">
        <v>0</v>
      </c>
      <c r="V163" s="198">
        <f>U163*H163</f>
        <v>0</v>
      </c>
      <c r="W163" s="198">
        <v>0</v>
      </c>
      <c r="X163" s="199">
        <f>W163*H163</f>
        <v>0</v>
      </c>
      <c r="Y163" s="33"/>
      <c r="Z163" s="33"/>
      <c r="AA163" s="33"/>
      <c r="AB163" s="33"/>
      <c r="AC163" s="33"/>
      <c r="AD163" s="33"/>
      <c r="AE163" s="33"/>
      <c r="AR163" s="200" t="s">
        <v>144</v>
      </c>
      <c r="AT163" s="200" t="s">
        <v>139</v>
      </c>
      <c r="AU163" s="200" t="s">
        <v>91</v>
      </c>
      <c r="AY163" s="16" t="s">
        <v>136</v>
      </c>
      <c r="BE163" s="201">
        <f>IF(O163="základní",K163,0)</f>
        <v>0</v>
      </c>
      <c r="BF163" s="201">
        <f>IF(O163="snížená",K163,0)</f>
        <v>0</v>
      </c>
      <c r="BG163" s="201">
        <f>IF(O163="zákl. přenesená",K163,0)</f>
        <v>0</v>
      </c>
      <c r="BH163" s="201">
        <f>IF(O163="sníž. přenesená",K163,0)</f>
        <v>0</v>
      </c>
      <c r="BI163" s="201">
        <f>IF(O163="nulová",K163,0)</f>
        <v>0</v>
      </c>
      <c r="BJ163" s="16" t="s">
        <v>89</v>
      </c>
      <c r="BK163" s="201">
        <f>ROUND(P163*H163,2)</f>
        <v>0</v>
      </c>
      <c r="BL163" s="16" t="s">
        <v>144</v>
      </c>
      <c r="BM163" s="200" t="s">
        <v>237</v>
      </c>
    </row>
    <row r="164" spans="1:65" s="2" customFormat="1" ht="29.25">
      <c r="A164" s="33"/>
      <c r="B164" s="34"/>
      <c r="C164" s="35"/>
      <c r="D164" s="202" t="s">
        <v>146</v>
      </c>
      <c r="E164" s="35"/>
      <c r="F164" s="203" t="s">
        <v>238</v>
      </c>
      <c r="G164" s="35"/>
      <c r="H164" s="35"/>
      <c r="I164" s="204"/>
      <c r="J164" s="204"/>
      <c r="K164" s="35"/>
      <c r="L164" s="35"/>
      <c r="M164" s="38"/>
      <c r="N164" s="205"/>
      <c r="O164" s="206"/>
      <c r="P164" s="70"/>
      <c r="Q164" s="70"/>
      <c r="R164" s="70"/>
      <c r="S164" s="70"/>
      <c r="T164" s="70"/>
      <c r="U164" s="70"/>
      <c r="V164" s="70"/>
      <c r="W164" s="70"/>
      <c r="X164" s="71"/>
      <c r="Y164" s="33"/>
      <c r="Z164" s="33"/>
      <c r="AA164" s="33"/>
      <c r="AB164" s="33"/>
      <c r="AC164" s="33"/>
      <c r="AD164" s="33"/>
      <c r="AE164" s="33"/>
      <c r="AT164" s="16" t="s">
        <v>146</v>
      </c>
      <c r="AU164" s="16" t="s">
        <v>91</v>
      </c>
    </row>
    <row r="165" spans="1:65" s="2" customFormat="1" ht="24.2" customHeight="1">
      <c r="A165" s="33"/>
      <c r="B165" s="34"/>
      <c r="C165" s="188" t="s">
        <v>239</v>
      </c>
      <c r="D165" s="188" t="s">
        <v>139</v>
      </c>
      <c r="E165" s="189" t="s">
        <v>240</v>
      </c>
      <c r="F165" s="190" t="s">
        <v>241</v>
      </c>
      <c r="G165" s="191" t="s">
        <v>164</v>
      </c>
      <c r="H165" s="192">
        <v>2776</v>
      </c>
      <c r="I165" s="193"/>
      <c r="J165" s="193"/>
      <c r="K165" s="194">
        <f>ROUND(P165*H165,2)</f>
        <v>0</v>
      </c>
      <c r="L165" s="190" t="s">
        <v>151</v>
      </c>
      <c r="M165" s="38"/>
      <c r="N165" s="195" t="s">
        <v>1</v>
      </c>
      <c r="O165" s="196" t="s">
        <v>44</v>
      </c>
      <c r="P165" s="197">
        <f>I165+J165</f>
        <v>0</v>
      </c>
      <c r="Q165" s="197">
        <f>ROUND(I165*H165,2)</f>
        <v>0</v>
      </c>
      <c r="R165" s="197">
        <f>ROUND(J165*H165,2)</f>
        <v>0</v>
      </c>
      <c r="S165" s="70"/>
      <c r="T165" s="198">
        <f>S165*H165</f>
        <v>0</v>
      </c>
      <c r="U165" s="198">
        <v>0</v>
      </c>
      <c r="V165" s="198">
        <f>U165*H165</f>
        <v>0</v>
      </c>
      <c r="W165" s="198">
        <v>0</v>
      </c>
      <c r="X165" s="199">
        <f>W165*H165</f>
        <v>0</v>
      </c>
      <c r="Y165" s="33"/>
      <c r="Z165" s="33"/>
      <c r="AA165" s="33"/>
      <c r="AB165" s="33"/>
      <c r="AC165" s="33"/>
      <c r="AD165" s="33"/>
      <c r="AE165" s="33"/>
      <c r="AR165" s="200" t="s">
        <v>144</v>
      </c>
      <c r="AT165" s="200" t="s">
        <v>139</v>
      </c>
      <c r="AU165" s="200" t="s">
        <v>91</v>
      </c>
      <c r="AY165" s="16" t="s">
        <v>136</v>
      </c>
      <c r="BE165" s="201">
        <f>IF(O165="základní",K165,0)</f>
        <v>0</v>
      </c>
      <c r="BF165" s="201">
        <f>IF(O165="snížená",K165,0)</f>
        <v>0</v>
      </c>
      <c r="BG165" s="201">
        <f>IF(O165="zákl. přenesená",K165,0)</f>
        <v>0</v>
      </c>
      <c r="BH165" s="201">
        <f>IF(O165="sníž. přenesená",K165,0)</f>
        <v>0</v>
      </c>
      <c r="BI165" s="201">
        <f>IF(O165="nulová",K165,0)</f>
        <v>0</v>
      </c>
      <c r="BJ165" s="16" t="s">
        <v>89</v>
      </c>
      <c r="BK165" s="201">
        <f>ROUND(P165*H165,2)</f>
        <v>0</v>
      </c>
      <c r="BL165" s="16" t="s">
        <v>144</v>
      </c>
      <c r="BM165" s="200" t="s">
        <v>242</v>
      </c>
    </row>
    <row r="166" spans="1:65" s="2" customFormat="1" ht="29.25">
      <c r="A166" s="33"/>
      <c r="B166" s="34"/>
      <c r="C166" s="35"/>
      <c r="D166" s="202" t="s">
        <v>146</v>
      </c>
      <c r="E166" s="35"/>
      <c r="F166" s="203" t="s">
        <v>243</v>
      </c>
      <c r="G166" s="35"/>
      <c r="H166" s="35"/>
      <c r="I166" s="204"/>
      <c r="J166" s="204"/>
      <c r="K166" s="35"/>
      <c r="L166" s="35"/>
      <c r="M166" s="38"/>
      <c r="N166" s="205"/>
      <c r="O166" s="206"/>
      <c r="P166" s="70"/>
      <c r="Q166" s="70"/>
      <c r="R166" s="70"/>
      <c r="S166" s="70"/>
      <c r="T166" s="70"/>
      <c r="U166" s="70"/>
      <c r="V166" s="70"/>
      <c r="W166" s="70"/>
      <c r="X166" s="71"/>
      <c r="Y166" s="33"/>
      <c r="Z166" s="33"/>
      <c r="AA166" s="33"/>
      <c r="AB166" s="33"/>
      <c r="AC166" s="33"/>
      <c r="AD166" s="33"/>
      <c r="AE166" s="33"/>
      <c r="AT166" s="16" t="s">
        <v>146</v>
      </c>
      <c r="AU166" s="16" t="s">
        <v>91</v>
      </c>
    </row>
    <row r="167" spans="1:65" s="2" customFormat="1" ht="19.5">
      <c r="A167" s="33"/>
      <c r="B167" s="34"/>
      <c r="C167" s="35"/>
      <c r="D167" s="202" t="s">
        <v>154</v>
      </c>
      <c r="E167" s="35"/>
      <c r="F167" s="207" t="s">
        <v>167</v>
      </c>
      <c r="G167" s="35"/>
      <c r="H167" s="35"/>
      <c r="I167" s="204"/>
      <c r="J167" s="204"/>
      <c r="K167" s="35"/>
      <c r="L167" s="35"/>
      <c r="M167" s="38"/>
      <c r="N167" s="205"/>
      <c r="O167" s="206"/>
      <c r="P167" s="70"/>
      <c r="Q167" s="70"/>
      <c r="R167" s="70"/>
      <c r="S167" s="70"/>
      <c r="T167" s="70"/>
      <c r="U167" s="70"/>
      <c r="V167" s="70"/>
      <c r="W167" s="70"/>
      <c r="X167" s="71"/>
      <c r="Y167" s="33"/>
      <c r="Z167" s="33"/>
      <c r="AA167" s="33"/>
      <c r="AB167" s="33"/>
      <c r="AC167" s="33"/>
      <c r="AD167" s="33"/>
      <c r="AE167" s="33"/>
      <c r="AT167" s="16" t="s">
        <v>154</v>
      </c>
      <c r="AU167" s="16" t="s">
        <v>91</v>
      </c>
    </row>
    <row r="168" spans="1:65" s="2" customFormat="1" ht="24.2" customHeight="1">
      <c r="A168" s="33"/>
      <c r="B168" s="34"/>
      <c r="C168" s="188" t="s">
        <v>244</v>
      </c>
      <c r="D168" s="188" t="s">
        <v>139</v>
      </c>
      <c r="E168" s="189" t="s">
        <v>245</v>
      </c>
      <c r="F168" s="190" t="s">
        <v>246</v>
      </c>
      <c r="G168" s="191" t="s">
        <v>164</v>
      </c>
      <c r="H168" s="192">
        <v>2776</v>
      </c>
      <c r="I168" s="193"/>
      <c r="J168" s="193"/>
      <c r="K168" s="194">
        <f>ROUND(P168*H168,2)</f>
        <v>0</v>
      </c>
      <c r="L168" s="190" t="s">
        <v>151</v>
      </c>
      <c r="M168" s="38"/>
      <c r="N168" s="195" t="s">
        <v>1</v>
      </c>
      <c r="O168" s="196" t="s">
        <v>44</v>
      </c>
      <c r="P168" s="197">
        <f>I168+J168</f>
        <v>0</v>
      </c>
      <c r="Q168" s="197">
        <f>ROUND(I168*H168,2)</f>
        <v>0</v>
      </c>
      <c r="R168" s="197">
        <f>ROUND(J168*H168,2)</f>
        <v>0</v>
      </c>
      <c r="S168" s="70"/>
      <c r="T168" s="198">
        <f>S168*H168</f>
        <v>0</v>
      </c>
      <c r="U168" s="198">
        <v>0</v>
      </c>
      <c r="V168" s="198">
        <f>U168*H168</f>
        <v>0</v>
      </c>
      <c r="W168" s="198">
        <v>0</v>
      </c>
      <c r="X168" s="199">
        <f>W168*H168</f>
        <v>0</v>
      </c>
      <c r="Y168" s="33"/>
      <c r="Z168" s="33"/>
      <c r="AA168" s="33"/>
      <c r="AB168" s="33"/>
      <c r="AC168" s="33"/>
      <c r="AD168" s="33"/>
      <c r="AE168" s="33"/>
      <c r="AR168" s="200" t="s">
        <v>144</v>
      </c>
      <c r="AT168" s="200" t="s">
        <v>139</v>
      </c>
      <c r="AU168" s="200" t="s">
        <v>91</v>
      </c>
      <c r="AY168" s="16" t="s">
        <v>136</v>
      </c>
      <c r="BE168" s="201">
        <f>IF(O168="základní",K168,0)</f>
        <v>0</v>
      </c>
      <c r="BF168" s="201">
        <f>IF(O168="snížená",K168,0)</f>
        <v>0</v>
      </c>
      <c r="BG168" s="201">
        <f>IF(O168="zákl. přenesená",K168,0)</f>
        <v>0</v>
      </c>
      <c r="BH168" s="201">
        <f>IF(O168="sníž. přenesená",K168,0)</f>
        <v>0</v>
      </c>
      <c r="BI168" s="201">
        <f>IF(O168="nulová",K168,0)</f>
        <v>0</v>
      </c>
      <c r="BJ168" s="16" t="s">
        <v>89</v>
      </c>
      <c r="BK168" s="201">
        <f>ROUND(P168*H168,2)</f>
        <v>0</v>
      </c>
      <c r="BL168" s="16" t="s">
        <v>144</v>
      </c>
      <c r="BM168" s="200" t="s">
        <v>247</v>
      </c>
    </row>
    <row r="169" spans="1:65" s="2" customFormat="1" ht="29.25">
      <c r="A169" s="33"/>
      <c r="B169" s="34"/>
      <c r="C169" s="35"/>
      <c r="D169" s="202" t="s">
        <v>146</v>
      </c>
      <c r="E169" s="35"/>
      <c r="F169" s="203" t="s">
        <v>248</v>
      </c>
      <c r="G169" s="35"/>
      <c r="H169" s="35"/>
      <c r="I169" s="204"/>
      <c r="J169" s="204"/>
      <c r="K169" s="35"/>
      <c r="L169" s="35"/>
      <c r="M169" s="38"/>
      <c r="N169" s="205"/>
      <c r="O169" s="206"/>
      <c r="P169" s="70"/>
      <c r="Q169" s="70"/>
      <c r="R169" s="70"/>
      <c r="S169" s="70"/>
      <c r="T169" s="70"/>
      <c r="U169" s="70"/>
      <c r="V169" s="70"/>
      <c r="W169" s="70"/>
      <c r="X169" s="71"/>
      <c r="Y169" s="33"/>
      <c r="Z169" s="33"/>
      <c r="AA169" s="33"/>
      <c r="AB169" s="33"/>
      <c r="AC169" s="33"/>
      <c r="AD169" s="33"/>
      <c r="AE169" s="33"/>
      <c r="AT169" s="16" t="s">
        <v>146</v>
      </c>
      <c r="AU169" s="16" t="s">
        <v>91</v>
      </c>
    </row>
    <row r="170" spans="1:65" s="2" customFormat="1" ht="19.5">
      <c r="A170" s="33"/>
      <c r="B170" s="34"/>
      <c r="C170" s="35"/>
      <c r="D170" s="202" t="s">
        <v>154</v>
      </c>
      <c r="E170" s="35"/>
      <c r="F170" s="207" t="s">
        <v>167</v>
      </c>
      <c r="G170" s="35"/>
      <c r="H170" s="35"/>
      <c r="I170" s="204"/>
      <c r="J170" s="204"/>
      <c r="K170" s="35"/>
      <c r="L170" s="35"/>
      <c r="M170" s="38"/>
      <c r="N170" s="205"/>
      <c r="O170" s="206"/>
      <c r="P170" s="70"/>
      <c r="Q170" s="70"/>
      <c r="R170" s="70"/>
      <c r="S170" s="70"/>
      <c r="T170" s="70"/>
      <c r="U170" s="70"/>
      <c r="V170" s="70"/>
      <c r="W170" s="70"/>
      <c r="X170" s="71"/>
      <c r="Y170" s="33"/>
      <c r="Z170" s="33"/>
      <c r="AA170" s="33"/>
      <c r="AB170" s="33"/>
      <c r="AC170" s="33"/>
      <c r="AD170" s="33"/>
      <c r="AE170" s="33"/>
      <c r="AT170" s="16" t="s">
        <v>154</v>
      </c>
      <c r="AU170" s="16" t="s">
        <v>91</v>
      </c>
    </row>
    <row r="171" spans="1:65" s="2" customFormat="1" ht="24.2" customHeight="1">
      <c r="A171" s="33"/>
      <c r="B171" s="34"/>
      <c r="C171" s="188" t="s">
        <v>249</v>
      </c>
      <c r="D171" s="188" t="s">
        <v>139</v>
      </c>
      <c r="E171" s="189" t="s">
        <v>250</v>
      </c>
      <c r="F171" s="190" t="s">
        <v>251</v>
      </c>
      <c r="G171" s="191" t="s">
        <v>164</v>
      </c>
      <c r="H171" s="192">
        <v>1588</v>
      </c>
      <c r="I171" s="193"/>
      <c r="J171" s="193"/>
      <c r="K171" s="194">
        <f>ROUND(P171*H171,2)</f>
        <v>0</v>
      </c>
      <c r="L171" s="190" t="s">
        <v>151</v>
      </c>
      <c r="M171" s="38"/>
      <c r="N171" s="195" t="s">
        <v>1</v>
      </c>
      <c r="O171" s="196" t="s">
        <v>44</v>
      </c>
      <c r="P171" s="197">
        <f>I171+J171</f>
        <v>0</v>
      </c>
      <c r="Q171" s="197">
        <f>ROUND(I171*H171,2)</f>
        <v>0</v>
      </c>
      <c r="R171" s="197">
        <f>ROUND(J171*H171,2)</f>
        <v>0</v>
      </c>
      <c r="S171" s="70"/>
      <c r="T171" s="198">
        <f>S171*H171</f>
        <v>0</v>
      </c>
      <c r="U171" s="198">
        <v>0</v>
      </c>
      <c r="V171" s="198">
        <f>U171*H171</f>
        <v>0</v>
      </c>
      <c r="W171" s="198">
        <v>0</v>
      </c>
      <c r="X171" s="199">
        <f>W171*H171</f>
        <v>0</v>
      </c>
      <c r="Y171" s="33"/>
      <c r="Z171" s="33"/>
      <c r="AA171" s="33"/>
      <c r="AB171" s="33"/>
      <c r="AC171" s="33"/>
      <c r="AD171" s="33"/>
      <c r="AE171" s="33"/>
      <c r="AR171" s="200" t="s">
        <v>144</v>
      </c>
      <c r="AT171" s="200" t="s">
        <v>139</v>
      </c>
      <c r="AU171" s="200" t="s">
        <v>91</v>
      </c>
      <c r="AY171" s="16" t="s">
        <v>136</v>
      </c>
      <c r="BE171" s="201">
        <f>IF(O171="základní",K171,0)</f>
        <v>0</v>
      </c>
      <c r="BF171" s="201">
        <f>IF(O171="snížená",K171,0)</f>
        <v>0</v>
      </c>
      <c r="BG171" s="201">
        <f>IF(O171="zákl. přenesená",K171,0)</f>
        <v>0</v>
      </c>
      <c r="BH171" s="201">
        <f>IF(O171="sníž. přenesená",K171,0)</f>
        <v>0</v>
      </c>
      <c r="BI171" s="201">
        <f>IF(O171="nulová",K171,0)</f>
        <v>0</v>
      </c>
      <c r="BJ171" s="16" t="s">
        <v>89</v>
      </c>
      <c r="BK171" s="201">
        <f>ROUND(P171*H171,2)</f>
        <v>0</v>
      </c>
      <c r="BL171" s="16" t="s">
        <v>144</v>
      </c>
      <c r="BM171" s="200" t="s">
        <v>252</v>
      </c>
    </row>
    <row r="172" spans="1:65" s="2" customFormat="1" ht="19.5">
      <c r="A172" s="33"/>
      <c r="B172" s="34"/>
      <c r="C172" s="35"/>
      <c r="D172" s="202" t="s">
        <v>146</v>
      </c>
      <c r="E172" s="35"/>
      <c r="F172" s="203" t="s">
        <v>253</v>
      </c>
      <c r="G172" s="35"/>
      <c r="H172" s="35"/>
      <c r="I172" s="204"/>
      <c r="J172" s="204"/>
      <c r="K172" s="35"/>
      <c r="L172" s="35"/>
      <c r="M172" s="38"/>
      <c r="N172" s="205"/>
      <c r="O172" s="206"/>
      <c r="P172" s="70"/>
      <c r="Q172" s="70"/>
      <c r="R172" s="70"/>
      <c r="S172" s="70"/>
      <c r="T172" s="70"/>
      <c r="U172" s="70"/>
      <c r="V172" s="70"/>
      <c r="W172" s="70"/>
      <c r="X172" s="71"/>
      <c r="Y172" s="33"/>
      <c r="Z172" s="33"/>
      <c r="AA172" s="33"/>
      <c r="AB172" s="33"/>
      <c r="AC172" s="33"/>
      <c r="AD172" s="33"/>
      <c r="AE172" s="33"/>
      <c r="AT172" s="16" t="s">
        <v>146</v>
      </c>
      <c r="AU172" s="16" t="s">
        <v>91</v>
      </c>
    </row>
    <row r="173" spans="1:65" s="2" customFormat="1" ht="19.5">
      <c r="A173" s="33"/>
      <c r="B173" s="34"/>
      <c r="C173" s="35"/>
      <c r="D173" s="202" t="s">
        <v>154</v>
      </c>
      <c r="E173" s="35"/>
      <c r="F173" s="207" t="s">
        <v>167</v>
      </c>
      <c r="G173" s="35"/>
      <c r="H173" s="35"/>
      <c r="I173" s="204"/>
      <c r="J173" s="204"/>
      <c r="K173" s="35"/>
      <c r="L173" s="35"/>
      <c r="M173" s="38"/>
      <c r="N173" s="205"/>
      <c r="O173" s="206"/>
      <c r="P173" s="70"/>
      <c r="Q173" s="70"/>
      <c r="R173" s="70"/>
      <c r="S173" s="70"/>
      <c r="T173" s="70"/>
      <c r="U173" s="70"/>
      <c r="V173" s="70"/>
      <c r="W173" s="70"/>
      <c r="X173" s="71"/>
      <c r="Y173" s="33"/>
      <c r="Z173" s="33"/>
      <c r="AA173" s="33"/>
      <c r="AB173" s="33"/>
      <c r="AC173" s="33"/>
      <c r="AD173" s="33"/>
      <c r="AE173" s="33"/>
      <c r="AT173" s="16" t="s">
        <v>154</v>
      </c>
      <c r="AU173" s="16" t="s">
        <v>91</v>
      </c>
    </row>
    <row r="174" spans="1:65" s="2" customFormat="1" ht="24.2" customHeight="1">
      <c r="A174" s="33"/>
      <c r="B174" s="34"/>
      <c r="C174" s="188" t="s">
        <v>8</v>
      </c>
      <c r="D174" s="188" t="s">
        <v>139</v>
      </c>
      <c r="E174" s="189" t="s">
        <v>254</v>
      </c>
      <c r="F174" s="190" t="s">
        <v>255</v>
      </c>
      <c r="G174" s="191" t="s">
        <v>164</v>
      </c>
      <c r="H174" s="192">
        <v>6</v>
      </c>
      <c r="I174" s="193"/>
      <c r="J174" s="193"/>
      <c r="K174" s="194">
        <f>ROUND(P174*H174,2)</f>
        <v>0</v>
      </c>
      <c r="L174" s="190" t="s">
        <v>143</v>
      </c>
      <c r="M174" s="38"/>
      <c r="N174" s="195" t="s">
        <v>1</v>
      </c>
      <c r="O174" s="196" t="s">
        <v>44</v>
      </c>
      <c r="P174" s="197">
        <f>I174+J174</f>
        <v>0</v>
      </c>
      <c r="Q174" s="197">
        <f>ROUND(I174*H174,2)</f>
        <v>0</v>
      </c>
      <c r="R174" s="197">
        <f>ROUND(J174*H174,2)</f>
        <v>0</v>
      </c>
      <c r="S174" s="70"/>
      <c r="T174" s="198">
        <f>S174*H174</f>
        <v>0</v>
      </c>
      <c r="U174" s="198">
        <v>0</v>
      </c>
      <c r="V174" s="198">
        <f>U174*H174</f>
        <v>0</v>
      </c>
      <c r="W174" s="198">
        <v>0</v>
      </c>
      <c r="X174" s="199">
        <f>W174*H174</f>
        <v>0</v>
      </c>
      <c r="Y174" s="33"/>
      <c r="Z174" s="33"/>
      <c r="AA174" s="33"/>
      <c r="AB174" s="33"/>
      <c r="AC174" s="33"/>
      <c r="AD174" s="33"/>
      <c r="AE174" s="33"/>
      <c r="AR174" s="200" t="s">
        <v>144</v>
      </c>
      <c r="AT174" s="200" t="s">
        <v>139</v>
      </c>
      <c r="AU174" s="200" t="s">
        <v>91</v>
      </c>
      <c r="AY174" s="16" t="s">
        <v>136</v>
      </c>
      <c r="BE174" s="201">
        <f>IF(O174="základní",K174,0)</f>
        <v>0</v>
      </c>
      <c r="BF174" s="201">
        <f>IF(O174="snížená",K174,0)</f>
        <v>0</v>
      </c>
      <c r="BG174" s="201">
        <f>IF(O174="zákl. přenesená",K174,0)</f>
        <v>0</v>
      </c>
      <c r="BH174" s="201">
        <f>IF(O174="sníž. přenesená",K174,0)</f>
        <v>0</v>
      </c>
      <c r="BI174" s="201">
        <f>IF(O174="nulová",K174,0)</f>
        <v>0</v>
      </c>
      <c r="BJ174" s="16" t="s">
        <v>89</v>
      </c>
      <c r="BK174" s="201">
        <f>ROUND(P174*H174,2)</f>
        <v>0</v>
      </c>
      <c r="BL174" s="16" t="s">
        <v>144</v>
      </c>
      <c r="BM174" s="200" t="s">
        <v>256</v>
      </c>
    </row>
    <row r="175" spans="1:65" s="2" customFormat="1" ht="19.5">
      <c r="A175" s="33"/>
      <c r="B175" s="34"/>
      <c r="C175" s="35"/>
      <c r="D175" s="202" t="s">
        <v>146</v>
      </c>
      <c r="E175" s="35"/>
      <c r="F175" s="203" t="s">
        <v>257</v>
      </c>
      <c r="G175" s="35"/>
      <c r="H175" s="35"/>
      <c r="I175" s="204"/>
      <c r="J175" s="204"/>
      <c r="K175" s="35"/>
      <c r="L175" s="35"/>
      <c r="M175" s="38"/>
      <c r="N175" s="205"/>
      <c r="O175" s="206"/>
      <c r="P175" s="70"/>
      <c r="Q175" s="70"/>
      <c r="R175" s="70"/>
      <c r="S175" s="70"/>
      <c r="T175" s="70"/>
      <c r="U175" s="70"/>
      <c r="V175" s="70"/>
      <c r="W175" s="70"/>
      <c r="X175" s="71"/>
      <c r="Y175" s="33"/>
      <c r="Z175" s="33"/>
      <c r="AA175" s="33"/>
      <c r="AB175" s="33"/>
      <c r="AC175" s="33"/>
      <c r="AD175" s="33"/>
      <c r="AE175" s="33"/>
      <c r="AT175" s="16" t="s">
        <v>146</v>
      </c>
      <c r="AU175" s="16" t="s">
        <v>91</v>
      </c>
    </row>
    <row r="176" spans="1:65" s="2" customFormat="1" ht="24.2" customHeight="1">
      <c r="A176" s="33"/>
      <c r="B176" s="34"/>
      <c r="C176" s="188" t="s">
        <v>258</v>
      </c>
      <c r="D176" s="188" t="s">
        <v>139</v>
      </c>
      <c r="E176" s="189" t="s">
        <v>259</v>
      </c>
      <c r="F176" s="190" t="s">
        <v>260</v>
      </c>
      <c r="G176" s="191" t="s">
        <v>164</v>
      </c>
      <c r="H176" s="192">
        <v>6</v>
      </c>
      <c r="I176" s="193"/>
      <c r="J176" s="193"/>
      <c r="K176" s="194">
        <f>ROUND(P176*H176,2)</f>
        <v>0</v>
      </c>
      <c r="L176" s="190" t="s">
        <v>143</v>
      </c>
      <c r="M176" s="38"/>
      <c r="N176" s="195" t="s">
        <v>1</v>
      </c>
      <c r="O176" s="196" t="s">
        <v>44</v>
      </c>
      <c r="P176" s="197">
        <f>I176+J176</f>
        <v>0</v>
      </c>
      <c r="Q176" s="197">
        <f>ROUND(I176*H176,2)</f>
        <v>0</v>
      </c>
      <c r="R176" s="197">
        <f>ROUND(J176*H176,2)</f>
        <v>0</v>
      </c>
      <c r="S176" s="70"/>
      <c r="T176" s="198">
        <f>S176*H176</f>
        <v>0</v>
      </c>
      <c r="U176" s="198">
        <v>0</v>
      </c>
      <c r="V176" s="198">
        <f>U176*H176</f>
        <v>0</v>
      </c>
      <c r="W176" s="198">
        <v>0</v>
      </c>
      <c r="X176" s="199">
        <f>W176*H176</f>
        <v>0</v>
      </c>
      <c r="Y176" s="33"/>
      <c r="Z176" s="33"/>
      <c r="AA176" s="33"/>
      <c r="AB176" s="33"/>
      <c r="AC176" s="33"/>
      <c r="AD176" s="33"/>
      <c r="AE176" s="33"/>
      <c r="AR176" s="200" t="s">
        <v>144</v>
      </c>
      <c r="AT176" s="200" t="s">
        <v>139</v>
      </c>
      <c r="AU176" s="200" t="s">
        <v>91</v>
      </c>
      <c r="AY176" s="16" t="s">
        <v>136</v>
      </c>
      <c r="BE176" s="201">
        <f>IF(O176="základní",K176,0)</f>
        <v>0</v>
      </c>
      <c r="BF176" s="201">
        <f>IF(O176="snížená",K176,0)</f>
        <v>0</v>
      </c>
      <c r="BG176" s="201">
        <f>IF(O176="zákl. přenesená",K176,0)</f>
        <v>0</v>
      </c>
      <c r="BH176" s="201">
        <f>IF(O176="sníž. přenesená",K176,0)</f>
        <v>0</v>
      </c>
      <c r="BI176" s="201">
        <f>IF(O176="nulová",K176,0)</f>
        <v>0</v>
      </c>
      <c r="BJ176" s="16" t="s">
        <v>89</v>
      </c>
      <c r="BK176" s="201">
        <f>ROUND(P176*H176,2)</f>
        <v>0</v>
      </c>
      <c r="BL176" s="16" t="s">
        <v>144</v>
      </c>
      <c r="BM176" s="200" t="s">
        <v>261</v>
      </c>
    </row>
    <row r="177" spans="1:65" s="2" customFormat="1" ht="19.5">
      <c r="A177" s="33"/>
      <c r="B177" s="34"/>
      <c r="C177" s="35"/>
      <c r="D177" s="202" t="s">
        <v>146</v>
      </c>
      <c r="E177" s="35"/>
      <c r="F177" s="203" t="s">
        <v>262</v>
      </c>
      <c r="G177" s="35"/>
      <c r="H177" s="35"/>
      <c r="I177" s="204"/>
      <c r="J177" s="204"/>
      <c r="K177" s="35"/>
      <c r="L177" s="35"/>
      <c r="M177" s="38"/>
      <c r="N177" s="205"/>
      <c r="O177" s="206"/>
      <c r="P177" s="70"/>
      <c r="Q177" s="70"/>
      <c r="R177" s="70"/>
      <c r="S177" s="70"/>
      <c r="T177" s="70"/>
      <c r="U177" s="70"/>
      <c r="V177" s="70"/>
      <c r="W177" s="70"/>
      <c r="X177" s="71"/>
      <c r="Y177" s="33"/>
      <c r="Z177" s="33"/>
      <c r="AA177" s="33"/>
      <c r="AB177" s="33"/>
      <c r="AC177" s="33"/>
      <c r="AD177" s="33"/>
      <c r="AE177" s="33"/>
      <c r="AT177" s="16" t="s">
        <v>146</v>
      </c>
      <c r="AU177" s="16" t="s">
        <v>91</v>
      </c>
    </row>
    <row r="178" spans="1:65" s="2" customFormat="1" ht="24.2" customHeight="1">
      <c r="A178" s="33"/>
      <c r="B178" s="34"/>
      <c r="C178" s="219" t="s">
        <v>263</v>
      </c>
      <c r="D178" s="219" t="s">
        <v>264</v>
      </c>
      <c r="E178" s="220" t="s">
        <v>265</v>
      </c>
      <c r="F178" s="221" t="s">
        <v>266</v>
      </c>
      <c r="G178" s="222" t="s">
        <v>267</v>
      </c>
      <c r="H178" s="223">
        <v>170</v>
      </c>
      <c r="I178" s="224"/>
      <c r="J178" s="225"/>
      <c r="K178" s="226">
        <f>ROUND(P178*H178,2)</f>
        <v>0</v>
      </c>
      <c r="L178" s="221" t="s">
        <v>151</v>
      </c>
      <c r="M178" s="227"/>
      <c r="N178" s="228" t="s">
        <v>1</v>
      </c>
      <c r="O178" s="196" t="s">
        <v>44</v>
      </c>
      <c r="P178" s="197">
        <f>I178+J178</f>
        <v>0</v>
      </c>
      <c r="Q178" s="197">
        <f>ROUND(I178*H178,2)</f>
        <v>0</v>
      </c>
      <c r="R178" s="197">
        <f>ROUND(J178*H178,2)</f>
        <v>0</v>
      </c>
      <c r="S178" s="70"/>
      <c r="T178" s="198">
        <f>S178*H178</f>
        <v>0</v>
      </c>
      <c r="U178" s="198">
        <v>1.7</v>
      </c>
      <c r="V178" s="198">
        <f>U178*H178</f>
        <v>289</v>
      </c>
      <c r="W178" s="198">
        <v>0</v>
      </c>
      <c r="X178" s="199">
        <f>W178*H178</f>
        <v>0</v>
      </c>
      <c r="Y178" s="33"/>
      <c r="Z178" s="33"/>
      <c r="AA178" s="33"/>
      <c r="AB178" s="33"/>
      <c r="AC178" s="33"/>
      <c r="AD178" s="33"/>
      <c r="AE178" s="33"/>
      <c r="AR178" s="200" t="s">
        <v>186</v>
      </c>
      <c r="AT178" s="200" t="s">
        <v>264</v>
      </c>
      <c r="AU178" s="200" t="s">
        <v>91</v>
      </c>
      <c r="AY178" s="16" t="s">
        <v>136</v>
      </c>
      <c r="BE178" s="201">
        <f>IF(O178="základní",K178,0)</f>
        <v>0</v>
      </c>
      <c r="BF178" s="201">
        <f>IF(O178="snížená",K178,0)</f>
        <v>0</v>
      </c>
      <c r="BG178" s="201">
        <f>IF(O178="zákl. přenesená",K178,0)</f>
        <v>0</v>
      </c>
      <c r="BH178" s="201">
        <f>IF(O178="sníž. přenesená",K178,0)</f>
        <v>0</v>
      </c>
      <c r="BI178" s="201">
        <f>IF(O178="nulová",K178,0)</f>
        <v>0</v>
      </c>
      <c r="BJ178" s="16" t="s">
        <v>89</v>
      </c>
      <c r="BK178" s="201">
        <f>ROUND(P178*H178,2)</f>
        <v>0</v>
      </c>
      <c r="BL178" s="16" t="s">
        <v>144</v>
      </c>
      <c r="BM178" s="200" t="s">
        <v>268</v>
      </c>
    </row>
    <row r="179" spans="1:65" s="2" customFormat="1" ht="11.25">
      <c r="A179" s="33"/>
      <c r="B179" s="34"/>
      <c r="C179" s="35"/>
      <c r="D179" s="202" t="s">
        <v>146</v>
      </c>
      <c r="E179" s="35"/>
      <c r="F179" s="203" t="s">
        <v>266</v>
      </c>
      <c r="G179" s="35"/>
      <c r="H179" s="35"/>
      <c r="I179" s="204"/>
      <c r="J179" s="204"/>
      <c r="K179" s="35"/>
      <c r="L179" s="35"/>
      <c r="M179" s="38"/>
      <c r="N179" s="205"/>
      <c r="O179" s="206"/>
      <c r="P179" s="70"/>
      <c r="Q179" s="70"/>
      <c r="R179" s="70"/>
      <c r="S179" s="70"/>
      <c r="T179" s="70"/>
      <c r="U179" s="70"/>
      <c r="V179" s="70"/>
      <c r="W179" s="70"/>
      <c r="X179" s="71"/>
      <c r="Y179" s="33"/>
      <c r="Z179" s="33"/>
      <c r="AA179" s="33"/>
      <c r="AB179" s="33"/>
      <c r="AC179" s="33"/>
      <c r="AD179" s="33"/>
      <c r="AE179" s="33"/>
      <c r="AT179" s="16" t="s">
        <v>146</v>
      </c>
      <c r="AU179" s="16" t="s">
        <v>91</v>
      </c>
    </row>
    <row r="180" spans="1:65" s="13" customFormat="1" ht="11.25">
      <c r="B180" s="208"/>
      <c r="C180" s="209"/>
      <c r="D180" s="202" t="s">
        <v>168</v>
      </c>
      <c r="E180" s="210" t="s">
        <v>1</v>
      </c>
      <c r="F180" s="211" t="s">
        <v>269</v>
      </c>
      <c r="G180" s="209"/>
      <c r="H180" s="212">
        <v>170</v>
      </c>
      <c r="I180" s="213"/>
      <c r="J180" s="213"/>
      <c r="K180" s="209"/>
      <c r="L180" s="209"/>
      <c r="M180" s="214"/>
      <c r="N180" s="215"/>
      <c r="O180" s="216"/>
      <c r="P180" s="216"/>
      <c r="Q180" s="216"/>
      <c r="R180" s="216"/>
      <c r="S180" s="216"/>
      <c r="T180" s="216"/>
      <c r="U180" s="216"/>
      <c r="V180" s="216"/>
      <c r="W180" s="216"/>
      <c r="X180" s="217"/>
      <c r="AT180" s="218" t="s">
        <v>168</v>
      </c>
      <c r="AU180" s="218" t="s">
        <v>91</v>
      </c>
      <c r="AV180" s="13" t="s">
        <v>91</v>
      </c>
      <c r="AW180" s="13" t="s">
        <v>5</v>
      </c>
      <c r="AX180" s="13" t="s">
        <v>81</v>
      </c>
      <c r="AY180" s="218" t="s">
        <v>136</v>
      </c>
    </row>
    <row r="181" spans="1:65" s="14" customFormat="1" ht="11.25">
      <c r="B181" s="229"/>
      <c r="C181" s="230"/>
      <c r="D181" s="202" t="s">
        <v>168</v>
      </c>
      <c r="E181" s="231" t="s">
        <v>1</v>
      </c>
      <c r="F181" s="232" t="s">
        <v>270</v>
      </c>
      <c r="G181" s="230"/>
      <c r="H181" s="233">
        <v>170</v>
      </c>
      <c r="I181" s="234"/>
      <c r="J181" s="234"/>
      <c r="K181" s="230"/>
      <c r="L181" s="230"/>
      <c r="M181" s="235"/>
      <c r="N181" s="236"/>
      <c r="O181" s="237"/>
      <c r="P181" s="237"/>
      <c r="Q181" s="237"/>
      <c r="R181" s="237"/>
      <c r="S181" s="237"/>
      <c r="T181" s="237"/>
      <c r="U181" s="237"/>
      <c r="V181" s="237"/>
      <c r="W181" s="237"/>
      <c r="X181" s="238"/>
      <c r="AT181" s="239" t="s">
        <v>168</v>
      </c>
      <c r="AU181" s="239" t="s">
        <v>91</v>
      </c>
      <c r="AV181" s="14" t="s">
        <v>144</v>
      </c>
      <c r="AW181" s="14" t="s">
        <v>5</v>
      </c>
      <c r="AX181" s="14" t="s">
        <v>89</v>
      </c>
      <c r="AY181" s="239" t="s">
        <v>136</v>
      </c>
    </row>
    <row r="182" spans="1:65" s="2" customFormat="1" ht="24.2" customHeight="1">
      <c r="A182" s="33"/>
      <c r="B182" s="34"/>
      <c r="C182" s="219" t="s">
        <v>271</v>
      </c>
      <c r="D182" s="219" t="s">
        <v>264</v>
      </c>
      <c r="E182" s="220" t="s">
        <v>272</v>
      </c>
      <c r="F182" s="221" t="s">
        <v>273</v>
      </c>
      <c r="G182" s="222" t="s">
        <v>159</v>
      </c>
      <c r="H182" s="223">
        <v>100</v>
      </c>
      <c r="I182" s="224"/>
      <c r="J182" s="225"/>
      <c r="K182" s="226">
        <f>ROUND(P182*H182,2)</f>
        <v>0</v>
      </c>
      <c r="L182" s="221" t="s">
        <v>151</v>
      </c>
      <c r="M182" s="227"/>
      <c r="N182" s="228" t="s">
        <v>1</v>
      </c>
      <c r="O182" s="196" t="s">
        <v>44</v>
      </c>
      <c r="P182" s="197">
        <f>I182+J182</f>
        <v>0</v>
      </c>
      <c r="Q182" s="197">
        <f>ROUND(I182*H182,2)</f>
        <v>0</v>
      </c>
      <c r="R182" s="197">
        <f>ROUND(J182*H182,2)</f>
        <v>0</v>
      </c>
      <c r="S182" s="70"/>
      <c r="T182" s="198">
        <f>S182*H182</f>
        <v>0</v>
      </c>
      <c r="U182" s="198">
        <v>1.23E-3</v>
      </c>
      <c r="V182" s="198">
        <f>U182*H182</f>
        <v>0.123</v>
      </c>
      <c r="W182" s="198">
        <v>0</v>
      </c>
      <c r="X182" s="199">
        <f>W182*H182</f>
        <v>0</v>
      </c>
      <c r="Y182" s="33"/>
      <c r="Z182" s="33"/>
      <c r="AA182" s="33"/>
      <c r="AB182" s="33"/>
      <c r="AC182" s="33"/>
      <c r="AD182" s="33"/>
      <c r="AE182" s="33"/>
      <c r="AR182" s="200" t="s">
        <v>186</v>
      </c>
      <c r="AT182" s="200" t="s">
        <v>264</v>
      </c>
      <c r="AU182" s="200" t="s">
        <v>91</v>
      </c>
      <c r="AY182" s="16" t="s">
        <v>136</v>
      </c>
      <c r="BE182" s="201">
        <f>IF(O182="základní",K182,0)</f>
        <v>0</v>
      </c>
      <c r="BF182" s="201">
        <f>IF(O182="snížená",K182,0)</f>
        <v>0</v>
      </c>
      <c r="BG182" s="201">
        <f>IF(O182="zákl. přenesená",K182,0)</f>
        <v>0</v>
      </c>
      <c r="BH182" s="201">
        <f>IF(O182="sníž. přenesená",K182,0)</f>
        <v>0</v>
      </c>
      <c r="BI182" s="201">
        <f>IF(O182="nulová",K182,0)</f>
        <v>0</v>
      </c>
      <c r="BJ182" s="16" t="s">
        <v>89</v>
      </c>
      <c r="BK182" s="201">
        <f>ROUND(P182*H182,2)</f>
        <v>0</v>
      </c>
      <c r="BL182" s="16" t="s">
        <v>144</v>
      </c>
      <c r="BM182" s="200" t="s">
        <v>274</v>
      </c>
    </row>
    <row r="183" spans="1:65" s="2" customFormat="1" ht="11.25">
      <c r="A183" s="33"/>
      <c r="B183" s="34"/>
      <c r="C183" s="35"/>
      <c r="D183" s="202" t="s">
        <v>146</v>
      </c>
      <c r="E183" s="35"/>
      <c r="F183" s="203" t="s">
        <v>273</v>
      </c>
      <c r="G183" s="35"/>
      <c r="H183" s="35"/>
      <c r="I183" s="204"/>
      <c r="J183" s="204"/>
      <c r="K183" s="35"/>
      <c r="L183" s="35"/>
      <c r="M183" s="38"/>
      <c r="N183" s="205"/>
      <c r="O183" s="206"/>
      <c r="P183" s="70"/>
      <c r="Q183" s="70"/>
      <c r="R183" s="70"/>
      <c r="S183" s="70"/>
      <c r="T183" s="70"/>
      <c r="U183" s="70"/>
      <c r="V183" s="70"/>
      <c r="W183" s="70"/>
      <c r="X183" s="71"/>
      <c r="Y183" s="33"/>
      <c r="Z183" s="33"/>
      <c r="AA183" s="33"/>
      <c r="AB183" s="33"/>
      <c r="AC183" s="33"/>
      <c r="AD183" s="33"/>
      <c r="AE183" s="33"/>
      <c r="AT183" s="16" t="s">
        <v>146</v>
      </c>
      <c r="AU183" s="16" t="s">
        <v>91</v>
      </c>
    </row>
    <row r="184" spans="1:65" s="2" customFormat="1" ht="24.2" customHeight="1">
      <c r="A184" s="33"/>
      <c r="B184" s="34"/>
      <c r="C184" s="219" t="s">
        <v>275</v>
      </c>
      <c r="D184" s="219" t="s">
        <v>264</v>
      </c>
      <c r="E184" s="220" t="s">
        <v>276</v>
      </c>
      <c r="F184" s="221" t="s">
        <v>277</v>
      </c>
      <c r="G184" s="222" t="s">
        <v>159</v>
      </c>
      <c r="H184" s="223">
        <v>4650</v>
      </c>
      <c r="I184" s="224"/>
      <c r="J184" s="225"/>
      <c r="K184" s="226">
        <f>ROUND(P184*H184,2)</f>
        <v>0</v>
      </c>
      <c r="L184" s="221" t="s">
        <v>143</v>
      </c>
      <c r="M184" s="227"/>
      <c r="N184" s="228" t="s">
        <v>1</v>
      </c>
      <c r="O184" s="196" t="s">
        <v>44</v>
      </c>
      <c r="P184" s="197">
        <f>I184+J184</f>
        <v>0</v>
      </c>
      <c r="Q184" s="197">
        <f>ROUND(I184*H184,2)</f>
        <v>0</v>
      </c>
      <c r="R184" s="197">
        <f>ROUND(J184*H184,2)</f>
        <v>0</v>
      </c>
      <c r="S184" s="70"/>
      <c r="T184" s="198">
        <f>S184*H184</f>
        <v>0</v>
      </c>
      <c r="U184" s="198">
        <v>1.8000000000000001E-4</v>
      </c>
      <c r="V184" s="198">
        <f>U184*H184</f>
        <v>0.83700000000000008</v>
      </c>
      <c r="W184" s="198">
        <v>0</v>
      </c>
      <c r="X184" s="199">
        <f>W184*H184</f>
        <v>0</v>
      </c>
      <c r="Y184" s="33"/>
      <c r="Z184" s="33"/>
      <c r="AA184" s="33"/>
      <c r="AB184" s="33"/>
      <c r="AC184" s="33"/>
      <c r="AD184" s="33"/>
      <c r="AE184" s="33"/>
      <c r="AR184" s="200" t="s">
        <v>186</v>
      </c>
      <c r="AT184" s="200" t="s">
        <v>264</v>
      </c>
      <c r="AU184" s="200" t="s">
        <v>91</v>
      </c>
      <c r="AY184" s="16" t="s">
        <v>136</v>
      </c>
      <c r="BE184" s="201">
        <f>IF(O184="základní",K184,0)</f>
        <v>0</v>
      </c>
      <c r="BF184" s="201">
        <f>IF(O184="snížená",K184,0)</f>
        <v>0</v>
      </c>
      <c r="BG184" s="201">
        <f>IF(O184="zákl. přenesená",K184,0)</f>
        <v>0</v>
      </c>
      <c r="BH184" s="201">
        <f>IF(O184="sníž. přenesená",K184,0)</f>
        <v>0</v>
      </c>
      <c r="BI184" s="201">
        <f>IF(O184="nulová",K184,0)</f>
        <v>0</v>
      </c>
      <c r="BJ184" s="16" t="s">
        <v>89</v>
      </c>
      <c r="BK184" s="201">
        <f>ROUND(P184*H184,2)</f>
        <v>0</v>
      </c>
      <c r="BL184" s="16" t="s">
        <v>144</v>
      </c>
      <c r="BM184" s="200" t="s">
        <v>278</v>
      </c>
    </row>
    <row r="185" spans="1:65" s="2" customFormat="1" ht="11.25">
      <c r="A185" s="33"/>
      <c r="B185" s="34"/>
      <c r="C185" s="35"/>
      <c r="D185" s="202" t="s">
        <v>146</v>
      </c>
      <c r="E185" s="35"/>
      <c r="F185" s="203" t="s">
        <v>277</v>
      </c>
      <c r="G185" s="35"/>
      <c r="H185" s="35"/>
      <c r="I185" s="204"/>
      <c r="J185" s="204"/>
      <c r="K185" s="35"/>
      <c r="L185" s="35"/>
      <c r="M185" s="38"/>
      <c r="N185" s="205"/>
      <c r="O185" s="206"/>
      <c r="P185" s="70"/>
      <c r="Q185" s="70"/>
      <c r="R185" s="70"/>
      <c r="S185" s="70"/>
      <c r="T185" s="70"/>
      <c r="U185" s="70"/>
      <c r="V185" s="70"/>
      <c r="W185" s="70"/>
      <c r="X185" s="71"/>
      <c r="Y185" s="33"/>
      <c r="Z185" s="33"/>
      <c r="AA185" s="33"/>
      <c r="AB185" s="33"/>
      <c r="AC185" s="33"/>
      <c r="AD185" s="33"/>
      <c r="AE185" s="33"/>
      <c r="AT185" s="16" t="s">
        <v>146</v>
      </c>
      <c r="AU185" s="16" t="s">
        <v>91</v>
      </c>
    </row>
    <row r="186" spans="1:65" s="12" customFormat="1" ht="25.9" customHeight="1">
      <c r="B186" s="171"/>
      <c r="C186" s="172"/>
      <c r="D186" s="173" t="s">
        <v>80</v>
      </c>
      <c r="E186" s="174" t="s">
        <v>279</v>
      </c>
      <c r="F186" s="174" t="s">
        <v>280</v>
      </c>
      <c r="G186" s="172"/>
      <c r="H186" s="172"/>
      <c r="I186" s="175"/>
      <c r="J186" s="175"/>
      <c r="K186" s="176">
        <f>BK186</f>
        <v>0</v>
      </c>
      <c r="L186" s="172"/>
      <c r="M186" s="177"/>
      <c r="N186" s="178"/>
      <c r="O186" s="179"/>
      <c r="P186" s="179"/>
      <c r="Q186" s="180">
        <f>SUM(Q187:Q228)</f>
        <v>0</v>
      </c>
      <c r="R186" s="180">
        <f>SUM(R187:R228)</f>
        <v>0</v>
      </c>
      <c r="S186" s="179"/>
      <c r="T186" s="181">
        <f>SUM(T187:T228)</f>
        <v>0</v>
      </c>
      <c r="U186" s="179"/>
      <c r="V186" s="181">
        <f>SUM(V187:V228)</f>
        <v>0</v>
      </c>
      <c r="W186" s="179"/>
      <c r="X186" s="182">
        <f>SUM(X187:X228)</f>
        <v>0</v>
      </c>
      <c r="AR186" s="183" t="s">
        <v>144</v>
      </c>
      <c r="AT186" s="184" t="s">
        <v>80</v>
      </c>
      <c r="AU186" s="184" t="s">
        <v>81</v>
      </c>
      <c r="AY186" s="183" t="s">
        <v>136</v>
      </c>
      <c r="BK186" s="185">
        <f>SUM(BK187:BK228)</f>
        <v>0</v>
      </c>
    </row>
    <row r="187" spans="1:65" s="2" customFormat="1" ht="24.2" customHeight="1">
      <c r="A187" s="33"/>
      <c r="B187" s="34"/>
      <c r="C187" s="188" t="s">
        <v>281</v>
      </c>
      <c r="D187" s="188" t="s">
        <v>139</v>
      </c>
      <c r="E187" s="189" t="s">
        <v>282</v>
      </c>
      <c r="F187" s="190" t="s">
        <v>283</v>
      </c>
      <c r="G187" s="191" t="s">
        <v>267</v>
      </c>
      <c r="H187" s="192">
        <v>0.83699999999999997</v>
      </c>
      <c r="I187" s="193"/>
      <c r="J187" s="193"/>
      <c r="K187" s="194">
        <f>ROUND(P187*H187,2)</f>
        <v>0</v>
      </c>
      <c r="L187" s="190" t="s">
        <v>151</v>
      </c>
      <c r="M187" s="38"/>
      <c r="N187" s="195" t="s">
        <v>1</v>
      </c>
      <c r="O187" s="196" t="s">
        <v>44</v>
      </c>
      <c r="P187" s="197">
        <f>I187+J187</f>
        <v>0</v>
      </c>
      <c r="Q187" s="197">
        <f>ROUND(I187*H187,2)</f>
        <v>0</v>
      </c>
      <c r="R187" s="197">
        <f>ROUND(J187*H187,2)</f>
        <v>0</v>
      </c>
      <c r="S187" s="70"/>
      <c r="T187" s="198">
        <f>S187*H187</f>
        <v>0</v>
      </c>
      <c r="U187" s="198">
        <v>0</v>
      </c>
      <c r="V187" s="198">
        <f>U187*H187</f>
        <v>0</v>
      </c>
      <c r="W187" s="198">
        <v>0</v>
      </c>
      <c r="X187" s="199">
        <f>W187*H187</f>
        <v>0</v>
      </c>
      <c r="Y187" s="33"/>
      <c r="Z187" s="33"/>
      <c r="AA187" s="33"/>
      <c r="AB187" s="33"/>
      <c r="AC187" s="33"/>
      <c r="AD187" s="33"/>
      <c r="AE187" s="33"/>
      <c r="AR187" s="200" t="s">
        <v>284</v>
      </c>
      <c r="AT187" s="200" t="s">
        <v>139</v>
      </c>
      <c r="AU187" s="200" t="s">
        <v>89</v>
      </c>
      <c r="AY187" s="16" t="s">
        <v>136</v>
      </c>
      <c r="BE187" s="201">
        <f>IF(O187="základní",K187,0)</f>
        <v>0</v>
      </c>
      <c r="BF187" s="201">
        <f>IF(O187="snížená",K187,0)</f>
        <v>0</v>
      </c>
      <c r="BG187" s="201">
        <f>IF(O187="zákl. přenesená",K187,0)</f>
        <v>0</v>
      </c>
      <c r="BH187" s="201">
        <f>IF(O187="sníž. přenesená",K187,0)</f>
        <v>0</v>
      </c>
      <c r="BI187" s="201">
        <f>IF(O187="nulová",K187,0)</f>
        <v>0</v>
      </c>
      <c r="BJ187" s="16" t="s">
        <v>89</v>
      </c>
      <c r="BK187" s="201">
        <f>ROUND(P187*H187,2)</f>
        <v>0</v>
      </c>
      <c r="BL187" s="16" t="s">
        <v>284</v>
      </c>
      <c r="BM187" s="200" t="s">
        <v>285</v>
      </c>
    </row>
    <row r="188" spans="1:65" s="2" customFormat="1" ht="58.5">
      <c r="A188" s="33"/>
      <c r="B188" s="34"/>
      <c r="C188" s="35"/>
      <c r="D188" s="202" t="s">
        <v>146</v>
      </c>
      <c r="E188" s="35"/>
      <c r="F188" s="203" t="s">
        <v>286</v>
      </c>
      <c r="G188" s="35"/>
      <c r="H188" s="35"/>
      <c r="I188" s="204"/>
      <c r="J188" s="204"/>
      <c r="K188" s="35"/>
      <c r="L188" s="35"/>
      <c r="M188" s="38"/>
      <c r="N188" s="205"/>
      <c r="O188" s="206"/>
      <c r="P188" s="70"/>
      <c r="Q188" s="70"/>
      <c r="R188" s="70"/>
      <c r="S188" s="70"/>
      <c r="T188" s="70"/>
      <c r="U188" s="70"/>
      <c r="V188" s="70"/>
      <c r="W188" s="70"/>
      <c r="X188" s="71"/>
      <c r="Y188" s="33"/>
      <c r="Z188" s="33"/>
      <c r="AA188" s="33"/>
      <c r="AB188" s="33"/>
      <c r="AC188" s="33"/>
      <c r="AD188" s="33"/>
      <c r="AE188" s="33"/>
      <c r="AT188" s="16" t="s">
        <v>146</v>
      </c>
      <c r="AU188" s="16" t="s">
        <v>89</v>
      </c>
    </row>
    <row r="189" spans="1:65" s="2" customFormat="1" ht="19.5">
      <c r="A189" s="33"/>
      <c r="B189" s="34"/>
      <c r="C189" s="35"/>
      <c r="D189" s="202" t="s">
        <v>154</v>
      </c>
      <c r="E189" s="35"/>
      <c r="F189" s="207" t="s">
        <v>287</v>
      </c>
      <c r="G189" s="35"/>
      <c r="H189" s="35"/>
      <c r="I189" s="204"/>
      <c r="J189" s="204"/>
      <c r="K189" s="35"/>
      <c r="L189" s="35"/>
      <c r="M189" s="38"/>
      <c r="N189" s="205"/>
      <c r="O189" s="206"/>
      <c r="P189" s="70"/>
      <c r="Q189" s="70"/>
      <c r="R189" s="70"/>
      <c r="S189" s="70"/>
      <c r="T189" s="70"/>
      <c r="U189" s="70"/>
      <c r="V189" s="70"/>
      <c r="W189" s="70"/>
      <c r="X189" s="71"/>
      <c r="Y189" s="33"/>
      <c r="Z189" s="33"/>
      <c r="AA189" s="33"/>
      <c r="AB189" s="33"/>
      <c r="AC189" s="33"/>
      <c r="AD189" s="33"/>
      <c r="AE189" s="33"/>
      <c r="AT189" s="16" t="s">
        <v>154</v>
      </c>
      <c r="AU189" s="16" t="s">
        <v>89</v>
      </c>
    </row>
    <row r="190" spans="1:65" s="13" customFormat="1" ht="11.25">
      <c r="B190" s="208"/>
      <c r="C190" s="209"/>
      <c r="D190" s="202" t="s">
        <v>168</v>
      </c>
      <c r="E190" s="210" t="s">
        <v>1</v>
      </c>
      <c r="F190" s="211" t="s">
        <v>288</v>
      </c>
      <c r="G190" s="209"/>
      <c r="H190" s="212">
        <v>0.83699999999999997</v>
      </c>
      <c r="I190" s="213"/>
      <c r="J190" s="213"/>
      <c r="K190" s="209"/>
      <c r="L190" s="209"/>
      <c r="M190" s="214"/>
      <c r="N190" s="215"/>
      <c r="O190" s="216"/>
      <c r="P190" s="216"/>
      <c r="Q190" s="216"/>
      <c r="R190" s="216"/>
      <c r="S190" s="216"/>
      <c r="T190" s="216"/>
      <c r="U190" s="216"/>
      <c r="V190" s="216"/>
      <c r="W190" s="216"/>
      <c r="X190" s="217"/>
      <c r="AT190" s="218" t="s">
        <v>168</v>
      </c>
      <c r="AU190" s="218" t="s">
        <v>89</v>
      </c>
      <c r="AV190" s="13" t="s">
        <v>91</v>
      </c>
      <c r="AW190" s="13" t="s">
        <v>5</v>
      </c>
      <c r="AX190" s="13" t="s">
        <v>89</v>
      </c>
      <c r="AY190" s="218" t="s">
        <v>136</v>
      </c>
    </row>
    <row r="191" spans="1:65" s="2" customFormat="1" ht="24.2" customHeight="1">
      <c r="A191" s="33"/>
      <c r="B191" s="34"/>
      <c r="C191" s="188" t="s">
        <v>289</v>
      </c>
      <c r="D191" s="188" t="s">
        <v>139</v>
      </c>
      <c r="E191" s="189" t="s">
        <v>290</v>
      </c>
      <c r="F191" s="190" t="s">
        <v>291</v>
      </c>
      <c r="G191" s="191" t="s">
        <v>267</v>
      </c>
      <c r="H191" s="192">
        <v>282.91399999999999</v>
      </c>
      <c r="I191" s="193"/>
      <c r="J191" s="193"/>
      <c r="K191" s="194">
        <f>ROUND(P191*H191,2)</f>
        <v>0</v>
      </c>
      <c r="L191" s="190" t="s">
        <v>151</v>
      </c>
      <c r="M191" s="38"/>
      <c r="N191" s="195" t="s">
        <v>1</v>
      </c>
      <c r="O191" s="196" t="s">
        <v>44</v>
      </c>
      <c r="P191" s="197">
        <f>I191+J191</f>
        <v>0</v>
      </c>
      <c r="Q191" s="197">
        <f>ROUND(I191*H191,2)</f>
        <v>0</v>
      </c>
      <c r="R191" s="197">
        <f>ROUND(J191*H191,2)</f>
        <v>0</v>
      </c>
      <c r="S191" s="70"/>
      <c r="T191" s="198">
        <f>S191*H191</f>
        <v>0</v>
      </c>
      <c r="U191" s="198">
        <v>0</v>
      </c>
      <c r="V191" s="198">
        <f>U191*H191</f>
        <v>0</v>
      </c>
      <c r="W191" s="198">
        <v>0</v>
      </c>
      <c r="X191" s="199">
        <f>W191*H191</f>
        <v>0</v>
      </c>
      <c r="Y191" s="33"/>
      <c r="Z191" s="33"/>
      <c r="AA191" s="33"/>
      <c r="AB191" s="33"/>
      <c r="AC191" s="33"/>
      <c r="AD191" s="33"/>
      <c r="AE191" s="33"/>
      <c r="AR191" s="200" t="s">
        <v>284</v>
      </c>
      <c r="AT191" s="200" t="s">
        <v>139</v>
      </c>
      <c r="AU191" s="200" t="s">
        <v>89</v>
      </c>
      <c r="AY191" s="16" t="s">
        <v>136</v>
      </c>
      <c r="BE191" s="201">
        <f>IF(O191="základní",K191,0)</f>
        <v>0</v>
      </c>
      <c r="BF191" s="201">
        <f>IF(O191="snížená",K191,0)</f>
        <v>0</v>
      </c>
      <c r="BG191" s="201">
        <f>IF(O191="zákl. přenesená",K191,0)</f>
        <v>0</v>
      </c>
      <c r="BH191" s="201">
        <f>IF(O191="sníž. přenesená",K191,0)</f>
        <v>0</v>
      </c>
      <c r="BI191" s="201">
        <f>IF(O191="nulová",K191,0)</f>
        <v>0</v>
      </c>
      <c r="BJ191" s="16" t="s">
        <v>89</v>
      </c>
      <c r="BK191" s="201">
        <f>ROUND(P191*H191,2)</f>
        <v>0</v>
      </c>
      <c r="BL191" s="16" t="s">
        <v>284</v>
      </c>
      <c r="BM191" s="200" t="s">
        <v>292</v>
      </c>
    </row>
    <row r="192" spans="1:65" s="2" customFormat="1" ht="58.5">
      <c r="A192" s="33"/>
      <c r="B192" s="34"/>
      <c r="C192" s="35"/>
      <c r="D192" s="202" t="s">
        <v>146</v>
      </c>
      <c r="E192" s="35"/>
      <c r="F192" s="203" t="s">
        <v>293</v>
      </c>
      <c r="G192" s="35"/>
      <c r="H192" s="35"/>
      <c r="I192" s="204"/>
      <c r="J192" s="204"/>
      <c r="K192" s="35"/>
      <c r="L192" s="35"/>
      <c r="M192" s="38"/>
      <c r="N192" s="205"/>
      <c r="O192" s="206"/>
      <c r="P192" s="70"/>
      <c r="Q192" s="70"/>
      <c r="R192" s="70"/>
      <c r="S192" s="70"/>
      <c r="T192" s="70"/>
      <c r="U192" s="70"/>
      <c r="V192" s="70"/>
      <c r="W192" s="70"/>
      <c r="X192" s="71"/>
      <c r="Y192" s="33"/>
      <c r="Z192" s="33"/>
      <c r="AA192" s="33"/>
      <c r="AB192" s="33"/>
      <c r="AC192" s="33"/>
      <c r="AD192" s="33"/>
      <c r="AE192" s="33"/>
      <c r="AT192" s="16" t="s">
        <v>146</v>
      </c>
      <c r="AU192" s="16" t="s">
        <v>89</v>
      </c>
    </row>
    <row r="193" spans="1:65" s="2" customFormat="1" ht="19.5">
      <c r="A193" s="33"/>
      <c r="B193" s="34"/>
      <c r="C193" s="35"/>
      <c r="D193" s="202" t="s">
        <v>154</v>
      </c>
      <c r="E193" s="35"/>
      <c r="F193" s="207" t="s">
        <v>287</v>
      </c>
      <c r="G193" s="35"/>
      <c r="H193" s="35"/>
      <c r="I193" s="204"/>
      <c r="J193" s="204"/>
      <c r="K193" s="35"/>
      <c r="L193" s="35"/>
      <c r="M193" s="38"/>
      <c r="N193" s="205"/>
      <c r="O193" s="206"/>
      <c r="P193" s="70"/>
      <c r="Q193" s="70"/>
      <c r="R193" s="70"/>
      <c r="S193" s="70"/>
      <c r="T193" s="70"/>
      <c r="U193" s="70"/>
      <c r="V193" s="70"/>
      <c r="W193" s="70"/>
      <c r="X193" s="71"/>
      <c r="Y193" s="33"/>
      <c r="Z193" s="33"/>
      <c r="AA193" s="33"/>
      <c r="AB193" s="33"/>
      <c r="AC193" s="33"/>
      <c r="AD193" s="33"/>
      <c r="AE193" s="33"/>
      <c r="AT193" s="16" t="s">
        <v>154</v>
      </c>
      <c r="AU193" s="16" t="s">
        <v>89</v>
      </c>
    </row>
    <row r="194" spans="1:65" s="13" customFormat="1" ht="11.25">
      <c r="B194" s="208"/>
      <c r="C194" s="209"/>
      <c r="D194" s="202" t="s">
        <v>168</v>
      </c>
      <c r="E194" s="210" t="s">
        <v>1</v>
      </c>
      <c r="F194" s="211" t="s">
        <v>294</v>
      </c>
      <c r="G194" s="209"/>
      <c r="H194" s="212">
        <v>140</v>
      </c>
      <c r="I194" s="213"/>
      <c r="J194" s="213"/>
      <c r="K194" s="209"/>
      <c r="L194" s="209"/>
      <c r="M194" s="214"/>
      <c r="N194" s="215"/>
      <c r="O194" s="216"/>
      <c r="P194" s="216"/>
      <c r="Q194" s="216"/>
      <c r="R194" s="216"/>
      <c r="S194" s="216"/>
      <c r="T194" s="216"/>
      <c r="U194" s="216"/>
      <c r="V194" s="216"/>
      <c r="W194" s="216"/>
      <c r="X194" s="217"/>
      <c r="AT194" s="218" t="s">
        <v>168</v>
      </c>
      <c r="AU194" s="218" t="s">
        <v>89</v>
      </c>
      <c r="AV194" s="13" t="s">
        <v>91</v>
      </c>
      <c r="AW194" s="13" t="s">
        <v>5</v>
      </c>
      <c r="AX194" s="13" t="s">
        <v>81</v>
      </c>
      <c r="AY194" s="218" t="s">
        <v>136</v>
      </c>
    </row>
    <row r="195" spans="1:65" s="13" customFormat="1" ht="11.25">
      <c r="B195" s="208"/>
      <c r="C195" s="209"/>
      <c r="D195" s="202" t="s">
        <v>168</v>
      </c>
      <c r="E195" s="210" t="s">
        <v>1</v>
      </c>
      <c r="F195" s="211" t="s">
        <v>295</v>
      </c>
      <c r="G195" s="209"/>
      <c r="H195" s="212">
        <v>140</v>
      </c>
      <c r="I195" s="213"/>
      <c r="J195" s="213"/>
      <c r="K195" s="209"/>
      <c r="L195" s="209"/>
      <c r="M195" s="214"/>
      <c r="N195" s="215"/>
      <c r="O195" s="216"/>
      <c r="P195" s="216"/>
      <c r="Q195" s="216"/>
      <c r="R195" s="216"/>
      <c r="S195" s="216"/>
      <c r="T195" s="216"/>
      <c r="U195" s="216"/>
      <c r="V195" s="216"/>
      <c r="W195" s="216"/>
      <c r="X195" s="217"/>
      <c r="AT195" s="218" t="s">
        <v>168</v>
      </c>
      <c r="AU195" s="218" t="s">
        <v>89</v>
      </c>
      <c r="AV195" s="13" t="s">
        <v>91</v>
      </c>
      <c r="AW195" s="13" t="s">
        <v>5</v>
      </c>
      <c r="AX195" s="13" t="s">
        <v>81</v>
      </c>
      <c r="AY195" s="218" t="s">
        <v>136</v>
      </c>
    </row>
    <row r="196" spans="1:65" s="13" customFormat="1" ht="11.25">
      <c r="B196" s="208"/>
      <c r="C196" s="209"/>
      <c r="D196" s="202" t="s">
        <v>168</v>
      </c>
      <c r="E196" s="210" t="s">
        <v>1</v>
      </c>
      <c r="F196" s="211" t="s">
        <v>296</v>
      </c>
      <c r="G196" s="209"/>
      <c r="H196" s="212">
        <v>0.83699999999999997</v>
      </c>
      <c r="I196" s="213"/>
      <c r="J196" s="213"/>
      <c r="K196" s="209"/>
      <c r="L196" s="209"/>
      <c r="M196" s="214"/>
      <c r="N196" s="215"/>
      <c r="O196" s="216"/>
      <c r="P196" s="216"/>
      <c r="Q196" s="216"/>
      <c r="R196" s="216"/>
      <c r="S196" s="216"/>
      <c r="T196" s="216"/>
      <c r="U196" s="216"/>
      <c r="V196" s="216"/>
      <c r="W196" s="216"/>
      <c r="X196" s="217"/>
      <c r="AT196" s="218" t="s">
        <v>168</v>
      </c>
      <c r="AU196" s="218" t="s">
        <v>89</v>
      </c>
      <c r="AV196" s="13" t="s">
        <v>91</v>
      </c>
      <c r="AW196" s="13" t="s">
        <v>5</v>
      </c>
      <c r="AX196" s="13" t="s">
        <v>81</v>
      </c>
      <c r="AY196" s="218" t="s">
        <v>136</v>
      </c>
    </row>
    <row r="197" spans="1:65" s="13" customFormat="1" ht="11.25">
      <c r="B197" s="208"/>
      <c r="C197" s="209"/>
      <c r="D197" s="202" t="s">
        <v>168</v>
      </c>
      <c r="E197" s="210" t="s">
        <v>1</v>
      </c>
      <c r="F197" s="211" t="s">
        <v>297</v>
      </c>
      <c r="G197" s="209"/>
      <c r="H197" s="212">
        <v>0.123</v>
      </c>
      <c r="I197" s="213"/>
      <c r="J197" s="213"/>
      <c r="K197" s="209"/>
      <c r="L197" s="209"/>
      <c r="M197" s="214"/>
      <c r="N197" s="215"/>
      <c r="O197" s="216"/>
      <c r="P197" s="216"/>
      <c r="Q197" s="216"/>
      <c r="R197" s="216"/>
      <c r="S197" s="216"/>
      <c r="T197" s="216"/>
      <c r="U197" s="216"/>
      <c r="V197" s="216"/>
      <c r="W197" s="216"/>
      <c r="X197" s="217"/>
      <c r="AT197" s="218" t="s">
        <v>168</v>
      </c>
      <c r="AU197" s="218" t="s">
        <v>89</v>
      </c>
      <c r="AV197" s="13" t="s">
        <v>91</v>
      </c>
      <c r="AW197" s="13" t="s">
        <v>5</v>
      </c>
      <c r="AX197" s="13" t="s">
        <v>81</v>
      </c>
      <c r="AY197" s="218" t="s">
        <v>136</v>
      </c>
    </row>
    <row r="198" spans="1:65" s="13" customFormat="1" ht="11.25">
      <c r="B198" s="208"/>
      <c r="C198" s="209"/>
      <c r="D198" s="202" t="s">
        <v>168</v>
      </c>
      <c r="E198" s="210" t="s">
        <v>1</v>
      </c>
      <c r="F198" s="211" t="s">
        <v>298</v>
      </c>
      <c r="G198" s="209"/>
      <c r="H198" s="212">
        <v>1.954</v>
      </c>
      <c r="I198" s="213"/>
      <c r="J198" s="213"/>
      <c r="K198" s="209"/>
      <c r="L198" s="209"/>
      <c r="M198" s="214"/>
      <c r="N198" s="215"/>
      <c r="O198" s="216"/>
      <c r="P198" s="216"/>
      <c r="Q198" s="216"/>
      <c r="R198" s="216"/>
      <c r="S198" s="216"/>
      <c r="T198" s="216"/>
      <c r="U198" s="216"/>
      <c r="V198" s="216"/>
      <c r="W198" s="216"/>
      <c r="X198" s="217"/>
      <c r="AT198" s="218" t="s">
        <v>168</v>
      </c>
      <c r="AU198" s="218" t="s">
        <v>89</v>
      </c>
      <c r="AV198" s="13" t="s">
        <v>91</v>
      </c>
      <c r="AW198" s="13" t="s">
        <v>5</v>
      </c>
      <c r="AX198" s="13" t="s">
        <v>81</v>
      </c>
      <c r="AY198" s="218" t="s">
        <v>136</v>
      </c>
    </row>
    <row r="199" spans="1:65" s="14" customFormat="1" ht="11.25">
      <c r="B199" s="229"/>
      <c r="C199" s="230"/>
      <c r="D199" s="202" t="s">
        <v>168</v>
      </c>
      <c r="E199" s="231" t="s">
        <v>1</v>
      </c>
      <c r="F199" s="232" t="s">
        <v>270</v>
      </c>
      <c r="G199" s="230"/>
      <c r="H199" s="233">
        <v>282.91399999999999</v>
      </c>
      <c r="I199" s="234"/>
      <c r="J199" s="234"/>
      <c r="K199" s="230"/>
      <c r="L199" s="230"/>
      <c r="M199" s="235"/>
      <c r="N199" s="236"/>
      <c r="O199" s="237"/>
      <c r="P199" s="237"/>
      <c r="Q199" s="237"/>
      <c r="R199" s="237"/>
      <c r="S199" s="237"/>
      <c r="T199" s="237"/>
      <c r="U199" s="237"/>
      <c r="V199" s="237"/>
      <c r="W199" s="237"/>
      <c r="X199" s="238"/>
      <c r="AT199" s="239" t="s">
        <v>168</v>
      </c>
      <c r="AU199" s="239" t="s">
        <v>89</v>
      </c>
      <c r="AV199" s="14" t="s">
        <v>144</v>
      </c>
      <c r="AW199" s="14" t="s">
        <v>5</v>
      </c>
      <c r="AX199" s="14" t="s">
        <v>89</v>
      </c>
      <c r="AY199" s="239" t="s">
        <v>136</v>
      </c>
    </row>
    <row r="200" spans="1:65" s="2" customFormat="1" ht="24.2" customHeight="1">
      <c r="A200" s="33"/>
      <c r="B200" s="34"/>
      <c r="C200" s="188" t="s">
        <v>299</v>
      </c>
      <c r="D200" s="188" t="s">
        <v>139</v>
      </c>
      <c r="E200" s="189" t="s">
        <v>300</v>
      </c>
      <c r="F200" s="190" t="s">
        <v>301</v>
      </c>
      <c r="G200" s="191" t="s">
        <v>267</v>
      </c>
      <c r="H200" s="192">
        <v>170.96799999999999</v>
      </c>
      <c r="I200" s="193"/>
      <c r="J200" s="193"/>
      <c r="K200" s="194">
        <f>ROUND(P200*H200,2)</f>
        <v>0</v>
      </c>
      <c r="L200" s="190" t="s">
        <v>151</v>
      </c>
      <c r="M200" s="38"/>
      <c r="N200" s="195" t="s">
        <v>1</v>
      </c>
      <c r="O200" s="196" t="s">
        <v>44</v>
      </c>
      <c r="P200" s="197">
        <f>I200+J200</f>
        <v>0</v>
      </c>
      <c r="Q200" s="197">
        <f>ROUND(I200*H200,2)</f>
        <v>0</v>
      </c>
      <c r="R200" s="197">
        <f>ROUND(J200*H200,2)</f>
        <v>0</v>
      </c>
      <c r="S200" s="70"/>
      <c r="T200" s="198">
        <f>S200*H200</f>
        <v>0</v>
      </c>
      <c r="U200" s="198">
        <v>0</v>
      </c>
      <c r="V200" s="198">
        <f>U200*H200</f>
        <v>0</v>
      </c>
      <c r="W200" s="198">
        <v>0</v>
      </c>
      <c r="X200" s="199">
        <f>W200*H200</f>
        <v>0</v>
      </c>
      <c r="Y200" s="33"/>
      <c r="Z200" s="33"/>
      <c r="AA200" s="33"/>
      <c r="AB200" s="33"/>
      <c r="AC200" s="33"/>
      <c r="AD200" s="33"/>
      <c r="AE200" s="33"/>
      <c r="AR200" s="200" t="s">
        <v>284</v>
      </c>
      <c r="AT200" s="200" t="s">
        <v>139</v>
      </c>
      <c r="AU200" s="200" t="s">
        <v>89</v>
      </c>
      <c r="AY200" s="16" t="s">
        <v>136</v>
      </c>
      <c r="BE200" s="201">
        <f>IF(O200="základní",K200,0)</f>
        <v>0</v>
      </c>
      <c r="BF200" s="201">
        <f>IF(O200="snížená",K200,0)</f>
        <v>0</v>
      </c>
      <c r="BG200" s="201">
        <f>IF(O200="zákl. přenesená",K200,0)</f>
        <v>0</v>
      </c>
      <c r="BH200" s="201">
        <f>IF(O200="sníž. přenesená",K200,0)</f>
        <v>0</v>
      </c>
      <c r="BI200" s="201">
        <f>IF(O200="nulová",K200,0)</f>
        <v>0</v>
      </c>
      <c r="BJ200" s="16" t="s">
        <v>89</v>
      </c>
      <c r="BK200" s="201">
        <f>ROUND(P200*H200,2)</f>
        <v>0</v>
      </c>
      <c r="BL200" s="16" t="s">
        <v>284</v>
      </c>
      <c r="BM200" s="200" t="s">
        <v>302</v>
      </c>
    </row>
    <row r="201" spans="1:65" s="2" customFormat="1" ht="58.5">
      <c r="A201" s="33"/>
      <c r="B201" s="34"/>
      <c r="C201" s="35"/>
      <c r="D201" s="202" t="s">
        <v>146</v>
      </c>
      <c r="E201" s="35"/>
      <c r="F201" s="203" t="s">
        <v>303</v>
      </c>
      <c r="G201" s="35"/>
      <c r="H201" s="35"/>
      <c r="I201" s="204"/>
      <c r="J201" s="204"/>
      <c r="K201" s="35"/>
      <c r="L201" s="35"/>
      <c r="M201" s="38"/>
      <c r="N201" s="205"/>
      <c r="O201" s="206"/>
      <c r="P201" s="70"/>
      <c r="Q201" s="70"/>
      <c r="R201" s="70"/>
      <c r="S201" s="70"/>
      <c r="T201" s="70"/>
      <c r="U201" s="70"/>
      <c r="V201" s="70"/>
      <c r="W201" s="70"/>
      <c r="X201" s="71"/>
      <c r="Y201" s="33"/>
      <c r="Z201" s="33"/>
      <c r="AA201" s="33"/>
      <c r="AB201" s="33"/>
      <c r="AC201" s="33"/>
      <c r="AD201" s="33"/>
      <c r="AE201" s="33"/>
      <c r="AT201" s="16" t="s">
        <v>146</v>
      </c>
      <c r="AU201" s="16" t="s">
        <v>89</v>
      </c>
    </row>
    <row r="202" spans="1:65" s="2" customFormat="1" ht="19.5">
      <c r="A202" s="33"/>
      <c r="B202" s="34"/>
      <c r="C202" s="35"/>
      <c r="D202" s="202" t="s">
        <v>154</v>
      </c>
      <c r="E202" s="35"/>
      <c r="F202" s="207" t="s">
        <v>287</v>
      </c>
      <c r="G202" s="35"/>
      <c r="H202" s="35"/>
      <c r="I202" s="204"/>
      <c r="J202" s="204"/>
      <c r="K202" s="35"/>
      <c r="L202" s="35"/>
      <c r="M202" s="38"/>
      <c r="N202" s="205"/>
      <c r="O202" s="206"/>
      <c r="P202" s="70"/>
      <c r="Q202" s="70"/>
      <c r="R202" s="70"/>
      <c r="S202" s="70"/>
      <c r="T202" s="70"/>
      <c r="U202" s="70"/>
      <c r="V202" s="70"/>
      <c r="W202" s="70"/>
      <c r="X202" s="71"/>
      <c r="Y202" s="33"/>
      <c r="Z202" s="33"/>
      <c r="AA202" s="33"/>
      <c r="AB202" s="33"/>
      <c r="AC202" s="33"/>
      <c r="AD202" s="33"/>
      <c r="AE202" s="33"/>
      <c r="AT202" s="16" t="s">
        <v>154</v>
      </c>
      <c r="AU202" s="16" t="s">
        <v>89</v>
      </c>
    </row>
    <row r="203" spans="1:65" s="13" customFormat="1" ht="11.25">
      <c r="B203" s="208"/>
      <c r="C203" s="209"/>
      <c r="D203" s="202" t="s">
        <v>168</v>
      </c>
      <c r="E203" s="210" t="s">
        <v>1</v>
      </c>
      <c r="F203" s="211" t="s">
        <v>269</v>
      </c>
      <c r="G203" s="209"/>
      <c r="H203" s="212">
        <v>170</v>
      </c>
      <c r="I203" s="213"/>
      <c r="J203" s="213"/>
      <c r="K203" s="209"/>
      <c r="L203" s="209"/>
      <c r="M203" s="214"/>
      <c r="N203" s="215"/>
      <c r="O203" s="216"/>
      <c r="P203" s="216"/>
      <c r="Q203" s="216"/>
      <c r="R203" s="216"/>
      <c r="S203" s="216"/>
      <c r="T203" s="216"/>
      <c r="U203" s="216"/>
      <c r="V203" s="216"/>
      <c r="W203" s="216"/>
      <c r="X203" s="217"/>
      <c r="AT203" s="218" t="s">
        <v>168</v>
      </c>
      <c r="AU203" s="218" t="s">
        <v>89</v>
      </c>
      <c r="AV203" s="13" t="s">
        <v>91</v>
      </c>
      <c r="AW203" s="13" t="s">
        <v>5</v>
      </c>
      <c r="AX203" s="13" t="s">
        <v>81</v>
      </c>
      <c r="AY203" s="218" t="s">
        <v>136</v>
      </c>
    </row>
    <row r="204" spans="1:65" s="13" customFormat="1" ht="11.25">
      <c r="B204" s="208"/>
      <c r="C204" s="209"/>
      <c r="D204" s="202" t="s">
        <v>168</v>
      </c>
      <c r="E204" s="210" t="s">
        <v>1</v>
      </c>
      <c r="F204" s="211" t="s">
        <v>304</v>
      </c>
      <c r="G204" s="209"/>
      <c r="H204" s="212">
        <v>0.123</v>
      </c>
      <c r="I204" s="213"/>
      <c r="J204" s="213"/>
      <c r="K204" s="209"/>
      <c r="L204" s="209"/>
      <c r="M204" s="214"/>
      <c r="N204" s="215"/>
      <c r="O204" s="216"/>
      <c r="P204" s="216"/>
      <c r="Q204" s="216"/>
      <c r="R204" s="216"/>
      <c r="S204" s="216"/>
      <c r="T204" s="216"/>
      <c r="U204" s="216"/>
      <c r="V204" s="216"/>
      <c r="W204" s="216"/>
      <c r="X204" s="217"/>
      <c r="AT204" s="218" t="s">
        <v>168</v>
      </c>
      <c r="AU204" s="218" t="s">
        <v>89</v>
      </c>
      <c r="AV204" s="13" t="s">
        <v>91</v>
      </c>
      <c r="AW204" s="13" t="s">
        <v>5</v>
      </c>
      <c r="AX204" s="13" t="s">
        <v>81</v>
      </c>
      <c r="AY204" s="218" t="s">
        <v>136</v>
      </c>
    </row>
    <row r="205" spans="1:65" s="13" customFormat="1" ht="11.25">
      <c r="B205" s="208"/>
      <c r="C205" s="209"/>
      <c r="D205" s="202" t="s">
        <v>168</v>
      </c>
      <c r="E205" s="210" t="s">
        <v>1</v>
      </c>
      <c r="F205" s="211" t="s">
        <v>305</v>
      </c>
      <c r="G205" s="209"/>
      <c r="H205" s="212">
        <v>0.83699999999999997</v>
      </c>
      <c r="I205" s="213"/>
      <c r="J205" s="213"/>
      <c r="K205" s="209"/>
      <c r="L205" s="209"/>
      <c r="M205" s="214"/>
      <c r="N205" s="215"/>
      <c r="O205" s="216"/>
      <c r="P205" s="216"/>
      <c r="Q205" s="216"/>
      <c r="R205" s="216"/>
      <c r="S205" s="216"/>
      <c r="T205" s="216"/>
      <c r="U205" s="216"/>
      <c r="V205" s="216"/>
      <c r="W205" s="216"/>
      <c r="X205" s="217"/>
      <c r="AT205" s="218" t="s">
        <v>168</v>
      </c>
      <c r="AU205" s="218" t="s">
        <v>89</v>
      </c>
      <c r="AV205" s="13" t="s">
        <v>91</v>
      </c>
      <c r="AW205" s="13" t="s">
        <v>5</v>
      </c>
      <c r="AX205" s="13" t="s">
        <v>81</v>
      </c>
      <c r="AY205" s="218" t="s">
        <v>136</v>
      </c>
    </row>
    <row r="206" spans="1:65" s="13" customFormat="1" ht="11.25">
      <c r="B206" s="208"/>
      <c r="C206" s="209"/>
      <c r="D206" s="202" t="s">
        <v>168</v>
      </c>
      <c r="E206" s="210" t="s">
        <v>1</v>
      </c>
      <c r="F206" s="211" t="s">
        <v>306</v>
      </c>
      <c r="G206" s="209"/>
      <c r="H206" s="212">
        <v>8.0000000000000002E-3</v>
      </c>
      <c r="I206" s="213"/>
      <c r="J206" s="213"/>
      <c r="K206" s="209"/>
      <c r="L206" s="209"/>
      <c r="M206" s="214"/>
      <c r="N206" s="215"/>
      <c r="O206" s="216"/>
      <c r="P206" s="216"/>
      <c r="Q206" s="216"/>
      <c r="R206" s="216"/>
      <c r="S206" s="216"/>
      <c r="T206" s="216"/>
      <c r="U206" s="216"/>
      <c r="V206" s="216"/>
      <c r="W206" s="216"/>
      <c r="X206" s="217"/>
      <c r="AT206" s="218" t="s">
        <v>168</v>
      </c>
      <c r="AU206" s="218" t="s">
        <v>89</v>
      </c>
      <c r="AV206" s="13" t="s">
        <v>91</v>
      </c>
      <c r="AW206" s="13" t="s">
        <v>5</v>
      </c>
      <c r="AX206" s="13" t="s">
        <v>81</v>
      </c>
      <c r="AY206" s="218" t="s">
        <v>136</v>
      </c>
    </row>
    <row r="207" spans="1:65" s="14" customFormat="1" ht="11.25">
      <c r="B207" s="229"/>
      <c r="C207" s="230"/>
      <c r="D207" s="202" t="s">
        <v>168</v>
      </c>
      <c r="E207" s="231" t="s">
        <v>1</v>
      </c>
      <c r="F207" s="232" t="s">
        <v>270</v>
      </c>
      <c r="G207" s="230"/>
      <c r="H207" s="233">
        <v>170.96799999999999</v>
      </c>
      <c r="I207" s="234"/>
      <c r="J207" s="234"/>
      <c r="K207" s="230"/>
      <c r="L207" s="230"/>
      <c r="M207" s="235"/>
      <c r="N207" s="236"/>
      <c r="O207" s="237"/>
      <c r="P207" s="237"/>
      <c r="Q207" s="237"/>
      <c r="R207" s="237"/>
      <c r="S207" s="237"/>
      <c r="T207" s="237"/>
      <c r="U207" s="237"/>
      <c r="V207" s="237"/>
      <c r="W207" s="237"/>
      <c r="X207" s="238"/>
      <c r="AT207" s="239" t="s">
        <v>168</v>
      </c>
      <c r="AU207" s="239" t="s">
        <v>89</v>
      </c>
      <c r="AV207" s="14" t="s">
        <v>144</v>
      </c>
      <c r="AW207" s="14" t="s">
        <v>5</v>
      </c>
      <c r="AX207" s="14" t="s">
        <v>89</v>
      </c>
      <c r="AY207" s="239" t="s">
        <v>136</v>
      </c>
    </row>
    <row r="208" spans="1:65" s="2" customFormat="1" ht="24.2" customHeight="1">
      <c r="A208" s="33"/>
      <c r="B208" s="34"/>
      <c r="C208" s="188" t="s">
        <v>307</v>
      </c>
      <c r="D208" s="188" t="s">
        <v>139</v>
      </c>
      <c r="E208" s="189" t="s">
        <v>308</v>
      </c>
      <c r="F208" s="190" t="s">
        <v>309</v>
      </c>
      <c r="G208" s="191" t="s">
        <v>267</v>
      </c>
      <c r="H208" s="192">
        <v>422.91399999999999</v>
      </c>
      <c r="I208" s="193"/>
      <c r="J208" s="193"/>
      <c r="K208" s="194">
        <f>ROUND(P208*H208,2)</f>
        <v>0</v>
      </c>
      <c r="L208" s="190" t="s">
        <v>151</v>
      </c>
      <c r="M208" s="38"/>
      <c r="N208" s="195" t="s">
        <v>1</v>
      </c>
      <c r="O208" s="196" t="s">
        <v>44</v>
      </c>
      <c r="P208" s="197">
        <f>I208+J208</f>
        <v>0</v>
      </c>
      <c r="Q208" s="197">
        <f>ROUND(I208*H208,2)</f>
        <v>0</v>
      </c>
      <c r="R208" s="197">
        <f>ROUND(J208*H208,2)</f>
        <v>0</v>
      </c>
      <c r="S208" s="70"/>
      <c r="T208" s="198">
        <f>S208*H208</f>
        <v>0</v>
      </c>
      <c r="U208" s="198">
        <v>0</v>
      </c>
      <c r="V208" s="198">
        <f>U208*H208</f>
        <v>0</v>
      </c>
      <c r="W208" s="198">
        <v>0</v>
      </c>
      <c r="X208" s="199">
        <f>W208*H208</f>
        <v>0</v>
      </c>
      <c r="Y208" s="33"/>
      <c r="Z208" s="33"/>
      <c r="AA208" s="33"/>
      <c r="AB208" s="33"/>
      <c r="AC208" s="33"/>
      <c r="AD208" s="33"/>
      <c r="AE208" s="33"/>
      <c r="AR208" s="200" t="s">
        <v>284</v>
      </c>
      <c r="AT208" s="200" t="s">
        <v>139</v>
      </c>
      <c r="AU208" s="200" t="s">
        <v>89</v>
      </c>
      <c r="AY208" s="16" t="s">
        <v>136</v>
      </c>
      <c r="BE208" s="201">
        <f>IF(O208="základní",K208,0)</f>
        <v>0</v>
      </c>
      <c r="BF208" s="201">
        <f>IF(O208="snížená",K208,0)</f>
        <v>0</v>
      </c>
      <c r="BG208" s="201">
        <f>IF(O208="zákl. přenesená",K208,0)</f>
        <v>0</v>
      </c>
      <c r="BH208" s="201">
        <f>IF(O208="sníž. přenesená",K208,0)</f>
        <v>0</v>
      </c>
      <c r="BI208" s="201">
        <f>IF(O208="nulová",K208,0)</f>
        <v>0</v>
      </c>
      <c r="BJ208" s="16" t="s">
        <v>89</v>
      </c>
      <c r="BK208" s="201">
        <f>ROUND(P208*H208,2)</f>
        <v>0</v>
      </c>
      <c r="BL208" s="16" t="s">
        <v>284</v>
      </c>
      <c r="BM208" s="200" t="s">
        <v>310</v>
      </c>
    </row>
    <row r="209" spans="1:65" s="2" customFormat="1" ht="29.25">
      <c r="A209" s="33"/>
      <c r="B209" s="34"/>
      <c r="C209" s="35"/>
      <c r="D209" s="202" t="s">
        <v>146</v>
      </c>
      <c r="E209" s="35"/>
      <c r="F209" s="203" t="s">
        <v>311</v>
      </c>
      <c r="G209" s="35"/>
      <c r="H209" s="35"/>
      <c r="I209" s="204"/>
      <c r="J209" s="204"/>
      <c r="K209" s="35"/>
      <c r="L209" s="35"/>
      <c r="M209" s="38"/>
      <c r="N209" s="205"/>
      <c r="O209" s="206"/>
      <c r="P209" s="70"/>
      <c r="Q209" s="70"/>
      <c r="R209" s="70"/>
      <c r="S209" s="70"/>
      <c r="T209" s="70"/>
      <c r="U209" s="70"/>
      <c r="V209" s="70"/>
      <c r="W209" s="70"/>
      <c r="X209" s="71"/>
      <c r="Y209" s="33"/>
      <c r="Z209" s="33"/>
      <c r="AA209" s="33"/>
      <c r="AB209" s="33"/>
      <c r="AC209" s="33"/>
      <c r="AD209" s="33"/>
      <c r="AE209" s="33"/>
      <c r="AT209" s="16" t="s">
        <v>146</v>
      </c>
      <c r="AU209" s="16" t="s">
        <v>89</v>
      </c>
    </row>
    <row r="210" spans="1:65" s="13" customFormat="1" ht="11.25">
      <c r="B210" s="208"/>
      <c r="C210" s="209"/>
      <c r="D210" s="202" t="s">
        <v>168</v>
      </c>
      <c r="E210" s="210" t="s">
        <v>1</v>
      </c>
      <c r="F210" s="211" t="s">
        <v>312</v>
      </c>
      <c r="G210" s="209"/>
      <c r="H210" s="212">
        <v>140</v>
      </c>
      <c r="I210" s="213"/>
      <c r="J210" s="213"/>
      <c r="K210" s="209"/>
      <c r="L210" s="209"/>
      <c r="M210" s="214"/>
      <c r="N210" s="215"/>
      <c r="O210" s="216"/>
      <c r="P210" s="216"/>
      <c r="Q210" s="216"/>
      <c r="R210" s="216"/>
      <c r="S210" s="216"/>
      <c r="T210" s="216"/>
      <c r="U210" s="216"/>
      <c r="V210" s="216"/>
      <c r="W210" s="216"/>
      <c r="X210" s="217"/>
      <c r="AT210" s="218" t="s">
        <v>168</v>
      </c>
      <c r="AU210" s="218" t="s">
        <v>89</v>
      </c>
      <c r="AV210" s="13" t="s">
        <v>91</v>
      </c>
      <c r="AW210" s="13" t="s">
        <v>5</v>
      </c>
      <c r="AX210" s="13" t="s">
        <v>81</v>
      </c>
      <c r="AY210" s="218" t="s">
        <v>136</v>
      </c>
    </row>
    <row r="211" spans="1:65" s="13" customFormat="1" ht="11.25">
      <c r="B211" s="208"/>
      <c r="C211" s="209"/>
      <c r="D211" s="202" t="s">
        <v>168</v>
      </c>
      <c r="E211" s="210" t="s">
        <v>1</v>
      </c>
      <c r="F211" s="211" t="s">
        <v>313</v>
      </c>
      <c r="G211" s="209"/>
      <c r="H211" s="212">
        <v>140</v>
      </c>
      <c r="I211" s="213"/>
      <c r="J211" s="213"/>
      <c r="K211" s="209"/>
      <c r="L211" s="209"/>
      <c r="M211" s="214"/>
      <c r="N211" s="215"/>
      <c r="O211" s="216"/>
      <c r="P211" s="216"/>
      <c r="Q211" s="216"/>
      <c r="R211" s="216"/>
      <c r="S211" s="216"/>
      <c r="T211" s="216"/>
      <c r="U211" s="216"/>
      <c r="V211" s="216"/>
      <c r="W211" s="216"/>
      <c r="X211" s="217"/>
      <c r="AT211" s="218" t="s">
        <v>168</v>
      </c>
      <c r="AU211" s="218" t="s">
        <v>89</v>
      </c>
      <c r="AV211" s="13" t="s">
        <v>91</v>
      </c>
      <c r="AW211" s="13" t="s">
        <v>5</v>
      </c>
      <c r="AX211" s="13" t="s">
        <v>81</v>
      </c>
      <c r="AY211" s="218" t="s">
        <v>136</v>
      </c>
    </row>
    <row r="212" spans="1:65" s="13" customFormat="1" ht="11.25">
      <c r="B212" s="208"/>
      <c r="C212" s="209"/>
      <c r="D212" s="202" t="s">
        <v>168</v>
      </c>
      <c r="E212" s="210" t="s">
        <v>1</v>
      </c>
      <c r="F212" s="211" t="s">
        <v>314</v>
      </c>
      <c r="G212" s="209"/>
      <c r="H212" s="212">
        <v>140</v>
      </c>
      <c r="I212" s="213"/>
      <c r="J212" s="213"/>
      <c r="K212" s="209"/>
      <c r="L212" s="209"/>
      <c r="M212" s="214"/>
      <c r="N212" s="215"/>
      <c r="O212" s="216"/>
      <c r="P212" s="216"/>
      <c r="Q212" s="216"/>
      <c r="R212" s="216"/>
      <c r="S212" s="216"/>
      <c r="T212" s="216"/>
      <c r="U212" s="216"/>
      <c r="V212" s="216"/>
      <c r="W212" s="216"/>
      <c r="X212" s="217"/>
      <c r="AT212" s="218" t="s">
        <v>168</v>
      </c>
      <c r="AU212" s="218" t="s">
        <v>89</v>
      </c>
      <c r="AV212" s="13" t="s">
        <v>91</v>
      </c>
      <c r="AW212" s="13" t="s">
        <v>5</v>
      </c>
      <c r="AX212" s="13" t="s">
        <v>81</v>
      </c>
      <c r="AY212" s="218" t="s">
        <v>136</v>
      </c>
    </row>
    <row r="213" spans="1:65" s="13" customFormat="1" ht="11.25">
      <c r="B213" s="208"/>
      <c r="C213" s="209"/>
      <c r="D213" s="202" t="s">
        <v>168</v>
      </c>
      <c r="E213" s="210" t="s">
        <v>1</v>
      </c>
      <c r="F213" s="211" t="s">
        <v>315</v>
      </c>
      <c r="G213" s="209"/>
      <c r="H213" s="212">
        <v>1.954</v>
      </c>
      <c r="I213" s="213"/>
      <c r="J213" s="213"/>
      <c r="K213" s="209"/>
      <c r="L213" s="209"/>
      <c r="M213" s="214"/>
      <c r="N213" s="215"/>
      <c r="O213" s="216"/>
      <c r="P213" s="216"/>
      <c r="Q213" s="216"/>
      <c r="R213" s="216"/>
      <c r="S213" s="216"/>
      <c r="T213" s="216"/>
      <c r="U213" s="216"/>
      <c r="V213" s="216"/>
      <c r="W213" s="216"/>
      <c r="X213" s="217"/>
      <c r="AT213" s="218" t="s">
        <v>168</v>
      </c>
      <c r="AU213" s="218" t="s">
        <v>89</v>
      </c>
      <c r="AV213" s="13" t="s">
        <v>91</v>
      </c>
      <c r="AW213" s="13" t="s">
        <v>5</v>
      </c>
      <c r="AX213" s="13" t="s">
        <v>81</v>
      </c>
      <c r="AY213" s="218" t="s">
        <v>136</v>
      </c>
    </row>
    <row r="214" spans="1:65" s="13" customFormat="1" ht="11.25">
      <c r="B214" s="208"/>
      <c r="C214" s="209"/>
      <c r="D214" s="202" t="s">
        <v>168</v>
      </c>
      <c r="E214" s="210" t="s">
        <v>1</v>
      </c>
      <c r="F214" s="211" t="s">
        <v>316</v>
      </c>
      <c r="G214" s="209"/>
      <c r="H214" s="212">
        <v>0.83699999999999997</v>
      </c>
      <c r="I214" s="213"/>
      <c r="J214" s="213"/>
      <c r="K214" s="209"/>
      <c r="L214" s="209"/>
      <c r="M214" s="214"/>
      <c r="N214" s="215"/>
      <c r="O214" s="216"/>
      <c r="P214" s="216"/>
      <c r="Q214" s="216"/>
      <c r="R214" s="216"/>
      <c r="S214" s="216"/>
      <c r="T214" s="216"/>
      <c r="U214" s="216"/>
      <c r="V214" s="216"/>
      <c r="W214" s="216"/>
      <c r="X214" s="217"/>
      <c r="AT214" s="218" t="s">
        <v>168</v>
      </c>
      <c r="AU214" s="218" t="s">
        <v>89</v>
      </c>
      <c r="AV214" s="13" t="s">
        <v>91</v>
      </c>
      <c r="AW214" s="13" t="s">
        <v>5</v>
      </c>
      <c r="AX214" s="13" t="s">
        <v>81</v>
      </c>
      <c r="AY214" s="218" t="s">
        <v>136</v>
      </c>
    </row>
    <row r="215" spans="1:65" s="13" customFormat="1" ht="11.25">
      <c r="B215" s="208"/>
      <c r="C215" s="209"/>
      <c r="D215" s="202" t="s">
        <v>168</v>
      </c>
      <c r="E215" s="210" t="s">
        <v>1</v>
      </c>
      <c r="F215" s="211" t="s">
        <v>317</v>
      </c>
      <c r="G215" s="209"/>
      <c r="H215" s="212">
        <v>0.123</v>
      </c>
      <c r="I215" s="213"/>
      <c r="J215" s="213"/>
      <c r="K215" s="209"/>
      <c r="L215" s="209"/>
      <c r="M215" s="214"/>
      <c r="N215" s="215"/>
      <c r="O215" s="216"/>
      <c r="P215" s="216"/>
      <c r="Q215" s="216"/>
      <c r="R215" s="216"/>
      <c r="S215" s="216"/>
      <c r="T215" s="216"/>
      <c r="U215" s="216"/>
      <c r="V215" s="216"/>
      <c r="W215" s="216"/>
      <c r="X215" s="217"/>
      <c r="AT215" s="218" t="s">
        <v>168</v>
      </c>
      <c r="AU215" s="218" t="s">
        <v>89</v>
      </c>
      <c r="AV215" s="13" t="s">
        <v>91</v>
      </c>
      <c r="AW215" s="13" t="s">
        <v>5</v>
      </c>
      <c r="AX215" s="13" t="s">
        <v>81</v>
      </c>
      <c r="AY215" s="218" t="s">
        <v>136</v>
      </c>
    </row>
    <row r="216" spans="1:65" s="14" customFormat="1" ht="11.25">
      <c r="B216" s="229"/>
      <c r="C216" s="230"/>
      <c r="D216" s="202" t="s">
        <v>168</v>
      </c>
      <c r="E216" s="231" t="s">
        <v>1</v>
      </c>
      <c r="F216" s="232" t="s">
        <v>270</v>
      </c>
      <c r="G216" s="230"/>
      <c r="H216" s="233">
        <v>422.91399999999999</v>
      </c>
      <c r="I216" s="234"/>
      <c r="J216" s="234"/>
      <c r="K216" s="230"/>
      <c r="L216" s="230"/>
      <c r="M216" s="235"/>
      <c r="N216" s="236"/>
      <c r="O216" s="237"/>
      <c r="P216" s="237"/>
      <c r="Q216" s="237"/>
      <c r="R216" s="237"/>
      <c r="S216" s="237"/>
      <c r="T216" s="237"/>
      <c r="U216" s="237"/>
      <c r="V216" s="237"/>
      <c r="W216" s="237"/>
      <c r="X216" s="238"/>
      <c r="AT216" s="239" t="s">
        <v>168</v>
      </c>
      <c r="AU216" s="239" t="s">
        <v>89</v>
      </c>
      <c r="AV216" s="14" t="s">
        <v>144</v>
      </c>
      <c r="AW216" s="14" t="s">
        <v>5</v>
      </c>
      <c r="AX216" s="14" t="s">
        <v>89</v>
      </c>
      <c r="AY216" s="239" t="s">
        <v>136</v>
      </c>
    </row>
    <row r="217" spans="1:65" s="2" customFormat="1" ht="24.2" customHeight="1">
      <c r="A217" s="33"/>
      <c r="B217" s="34"/>
      <c r="C217" s="188" t="s">
        <v>318</v>
      </c>
      <c r="D217" s="188" t="s">
        <v>139</v>
      </c>
      <c r="E217" s="189" t="s">
        <v>319</v>
      </c>
      <c r="F217" s="190" t="s">
        <v>320</v>
      </c>
      <c r="G217" s="191" t="s">
        <v>159</v>
      </c>
      <c r="H217" s="192">
        <v>15</v>
      </c>
      <c r="I217" s="193"/>
      <c r="J217" s="193"/>
      <c r="K217" s="194">
        <f>ROUND(P217*H217,2)</f>
        <v>0</v>
      </c>
      <c r="L217" s="190" t="s">
        <v>151</v>
      </c>
      <c r="M217" s="38"/>
      <c r="N217" s="195" t="s">
        <v>1</v>
      </c>
      <c r="O217" s="196" t="s">
        <v>44</v>
      </c>
      <c r="P217" s="197">
        <f>I217+J217</f>
        <v>0</v>
      </c>
      <c r="Q217" s="197">
        <f>ROUND(I217*H217,2)</f>
        <v>0</v>
      </c>
      <c r="R217" s="197">
        <f>ROUND(J217*H217,2)</f>
        <v>0</v>
      </c>
      <c r="S217" s="70"/>
      <c r="T217" s="198">
        <f>S217*H217</f>
        <v>0</v>
      </c>
      <c r="U217" s="198">
        <v>0</v>
      </c>
      <c r="V217" s="198">
        <f>U217*H217</f>
        <v>0</v>
      </c>
      <c r="W217" s="198">
        <v>0</v>
      </c>
      <c r="X217" s="199">
        <f>W217*H217</f>
        <v>0</v>
      </c>
      <c r="Y217" s="33"/>
      <c r="Z217" s="33"/>
      <c r="AA217" s="33"/>
      <c r="AB217" s="33"/>
      <c r="AC217" s="33"/>
      <c r="AD217" s="33"/>
      <c r="AE217" s="33"/>
      <c r="AR217" s="200" t="s">
        <v>284</v>
      </c>
      <c r="AT217" s="200" t="s">
        <v>139</v>
      </c>
      <c r="AU217" s="200" t="s">
        <v>89</v>
      </c>
      <c r="AY217" s="16" t="s">
        <v>136</v>
      </c>
      <c r="BE217" s="201">
        <f>IF(O217="základní",K217,0)</f>
        <v>0</v>
      </c>
      <c r="BF217" s="201">
        <f>IF(O217="snížená",K217,0)</f>
        <v>0</v>
      </c>
      <c r="BG217" s="201">
        <f>IF(O217="zákl. přenesená",K217,0)</f>
        <v>0</v>
      </c>
      <c r="BH217" s="201">
        <f>IF(O217="sníž. přenesená",K217,0)</f>
        <v>0</v>
      </c>
      <c r="BI217" s="201">
        <f>IF(O217="nulová",K217,0)</f>
        <v>0</v>
      </c>
      <c r="BJ217" s="16" t="s">
        <v>89</v>
      </c>
      <c r="BK217" s="201">
        <f>ROUND(P217*H217,2)</f>
        <v>0</v>
      </c>
      <c r="BL217" s="16" t="s">
        <v>284</v>
      </c>
      <c r="BM217" s="200" t="s">
        <v>321</v>
      </c>
    </row>
    <row r="218" spans="1:65" s="2" customFormat="1" ht="29.25">
      <c r="A218" s="33"/>
      <c r="B218" s="34"/>
      <c r="C218" s="35"/>
      <c r="D218" s="202" t="s">
        <v>146</v>
      </c>
      <c r="E218" s="35"/>
      <c r="F218" s="203" t="s">
        <v>322</v>
      </c>
      <c r="G218" s="35"/>
      <c r="H218" s="35"/>
      <c r="I218" s="204"/>
      <c r="J218" s="204"/>
      <c r="K218" s="35"/>
      <c r="L218" s="35"/>
      <c r="M218" s="38"/>
      <c r="N218" s="205"/>
      <c r="O218" s="206"/>
      <c r="P218" s="70"/>
      <c r="Q218" s="70"/>
      <c r="R218" s="70"/>
      <c r="S218" s="70"/>
      <c r="T218" s="70"/>
      <c r="U218" s="70"/>
      <c r="V218" s="70"/>
      <c r="W218" s="70"/>
      <c r="X218" s="71"/>
      <c r="Y218" s="33"/>
      <c r="Z218" s="33"/>
      <c r="AA218" s="33"/>
      <c r="AB218" s="33"/>
      <c r="AC218" s="33"/>
      <c r="AD218" s="33"/>
      <c r="AE218" s="33"/>
      <c r="AT218" s="16" t="s">
        <v>146</v>
      </c>
      <c r="AU218" s="16" t="s">
        <v>89</v>
      </c>
    </row>
    <row r="219" spans="1:65" s="13" customFormat="1" ht="11.25">
      <c r="B219" s="208"/>
      <c r="C219" s="209"/>
      <c r="D219" s="202" t="s">
        <v>168</v>
      </c>
      <c r="E219" s="210" t="s">
        <v>1</v>
      </c>
      <c r="F219" s="211" t="s">
        <v>323</v>
      </c>
      <c r="G219" s="209"/>
      <c r="H219" s="212">
        <v>3</v>
      </c>
      <c r="I219" s="213"/>
      <c r="J219" s="213"/>
      <c r="K219" s="209"/>
      <c r="L219" s="209"/>
      <c r="M219" s="214"/>
      <c r="N219" s="215"/>
      <c r="O219" s="216"/>
      <c r="P219" s="216"/>
      <c r="Q219" s="216"/>
      <c r="R219" s="216"/>
      <c r="S219" s="216"/>
      <c r="T219" s="216"/>
      <c r="U219" s="216"/>
      <c r="V219" s="216"/>
      <c r="W219" s="216"/>
      <c r="X219" s="217"/>
      <c r="AT219" s="218" t="s">
        <v>168</v>
      </c>
      <c r="AU219" s="218" t="s">
        <v>89</v>
      </c>
      <c r="AV219" s="13" t="s">
        <v>91</v>
      </c>
      <c r="AW219" s="13" t="s">
        <v>5</v>
      </c>
      <c r="AX219" s="13" t="s">
        <v>81</v>
      </c>
      <c r="AY219" s="218" t="s">
        <v>136</v>
      </c>
    </row>
    <row r="220" spans="1:65" s="13" customFormat="1" ht="11.25">
      <c r="B220" s="208"/>
      <c r="C220" s="209"/>
      <c r="D220" s="202" t="s">
        <v>168</v>
      </c>
      <c r="E220" s="210" t="s">
        <v>1</v>
      </c>
      <c r="F220" s="211" t="s">
        <v>324</v>
      </c>
      <c r="G220" s="209"/>
      <c r="H220" s="212">
        <v>3</v>
      </c>
      <c r="I220" s="213"/>
      <c r="J220" s="213"/>
      <c r="K220" s="209"/>
      <c r="L220" s="209"/>
      <c r="M220" s="214"/>
      <c r="N220" s="215"/>
      <c r="O220" s="216"/>
      <c r="P220" s="216"/>
      <c r="Q220" s="216"/>
      <c r="R220" s="216"/>
      <c r="S220" s="216"/>
      <c r="T220" s="216"/>
      <c r="U220" s="216"/>
      <c r="V220" s="216"/>
      <c r="W220" s="216"/>
      <c r="X220" s="217"/>
      <c r="AT220" s="218" t="s">
        <v>168</v>
      </c>
      <c r="AU220" s="218" t="s">
        <v>89</v>
      </c>
      <c r="AV220" s="13" t="s">
        <v>91</v>
      </c>
      <c r="AW220" s="13" t="s">
        <v>5</v>
      </c>
      <c r="AX220" s="13" t="s">
        <v>81</v>
      </c>
      <c r="AY220" s="218" t="s">
        <v>136</v>
      </c>
    </row>
    <row r="221" spans="1:65" s="13" customFormat="1" ht="11.25">
      <c r="B221" s="208"/>
      <c r="C221" s="209"/>
      <c r="D221" s="202" t="s">
        <v>168</v>
      </c>
      <c r="E221" s="210" t="s">
        <v>1</v>
      </c>
      <c r="F221" s="211" t="s">
        <v>325</v>
      </c>
      <c r="G221" s="209"/>
      <c r="H221" s="212">
        <v>2</v>
      </c>
      <c r="I221" s="213"/>
      <c r="J221" s="213"/>
      <c r="K221" s="209"/>
      <c r="L221" s="209"/>
      <c r="M221" s="214"/>
      <c r="N221" s="215"/>
      <c r="O221" s="216"/>
      <c r="P221" s="216"/>
      <c r="Q221" s="216"/>
      <c r="R221" s="216"/>
      <c r="S221" s="216"/>
      <c r="T221" s="216"/>
      <c r="U221" s="216"/>
      <c r="V221" s="216"/>
      <c r="W221" s="216"/>
      <c r="X221" s="217"/>
      <c r="AT221" s="218" t="s">
        <v>168</v>
      </c>
      <c r="AU221" s="218" t="s">
        <v>89</v>
      </c>
      <c r="AV221" s="13" t="s">
        <v>91</v>
      </c>
      <c r="AW221" s="13" t="s">
        <v>5</v>
      </c>
      <c r="AX221" s="13" t="s">
        <v>81</v>
      </c>
      <c r="AY221" s="218" t="s">
        <v>136</v>
      </c>
    </row>
    <row r="222" spans="1:65" s="13" customFormat="1" ht="11.25">
      <c r="B222" s="208"/>
      <c r="C222" s="209"/>
      <c r="D222" s="202" t="s">
        <v>168</v>
      </c>
      <c r="E222" s="210" t="s">
        <v>1</v>
      </c>
      <c r="F222" s="211" t="s">
        <v>326</v>
      </c>
      <c r="G222" s="209"/>
      <c r="H222" s="212">
        <v>1</v>
      </c>
      <c r="I222" s="213"/>
      <c r="J222" s="213"/>
      <c r="K222" s="209"/>
      <c r="L222" s="209"/>
      <c r="M222" s="214"/>
      <c r="N222" s="215"/>
      <c r="O222" s="216"/>
      <c r="P222" s="216"/>
      <c r="Q222" s="216"/>
      <c r="R222" s="216"/>
      <c r="S222" s="216"/>
      <c r="T222" s="216"/>
      <c r="U222" s="216"/>
      <c r="V222" s="216"/>
      <c r="W222" s="216"/>
      <c r="X222" s="217"/>
      <c r="AT222" s="218" t="s">
        <v>168</v>
      </c>
      <c r="AU222" s="218" t="s">
        <v>89</v>
      </c>
      <c r="AV222" s="13" t="s">
        <v>91</v>
      </c>
      <c r="AW222" s="13" t="s">
        <v>5</v>
      </c>
      <c r="AX222" s="13" t="s">
        <v>81</v>
      </c>
      <c r="AY222" s="218" t="s">
        <v>136</v>
      </c>
    </row>
    <row r="223" spans="1:65" s="13" customFormat="1" ht="11.25">
      <c r="B223" s="208"/>
      <c r="C223" s="209"/>
      <c r="D223" s="202" t="s">
        <v>168</v>
      </c>
      <c r="E223" s="210" t="s">
        <v>1</v>
      </c>
      <c r="F223" s="211" t="s">
        <v>327</v>
      </c>
      <c r="G223" s="209"/>
      <c r="H223" s="212">
        <v>1</v>
      </c>
      <c r="I223" s="213"/>
      <c r="J223" s="213"/>
      <c r="K223" s="209"/>
      <c r="L223" s="209"/>
      <c r="M223" s="214"/>
      <c r="N223" s="215"/>
      <c r="O223" s="216"/>
      <c r="P223" s="216"/>
      <c r="Q223" s="216"/>
      <c r="R223" s="216"/>
      <c r="S223" s="216"/>
      <c r="T223" s="216"/>
      <c r="U223" s="216"/>
      <c r="V223" s="216"/>
      <c r="W223" s="216"/>
      <c r="X223" s="217"/>
      <c r="AT223" s="218" t="s">
        <v>168</v>
      </c>
      <c r="AU223" s="218" t="s">
        <v>89</v>
      </c>
      <c r="AV223" s="13" t="s">
        <v>91</v>
      </c>
      <c r="AW223" s="13" t="s">
        <v>5</v>
      </c>
      <c r="AX223" s="13" t="s">
        <v>81</v>
      </c>
      <c r="AY223" s="218" t="s">
        <v>136</v>
      </c>
    </row>
    <row r="224" spans="1:65" s="13" customFormat="1" ht="11.25">
      <c r="B224" s="208"/>
      <c r="C224" s="209"/>
      <c r="D224" s="202" t="s">
        <v>168</v>
      </c>
      <c r="E224" s="210" t="s">
        <v>1</v>
      </c>
      <c r="F224" s="211" t="s">
        <v>328</v>
      </c>
      <c r="G224" s="209"/>
      <c r="H224" s="212">
        <v>1</v>
      </c>
      <c r="I224" s="213"/>
      <c r="J224" s="213"/>
      <c r="K224" s="209"/>
      <c r="L224" s="209"/>
      <c r="M224" s="214"/>
      <c r="N224" s="215"/>
      <c r="O224" s="216"/>
      <c r="P224" s="216"/>
      <c r="Q224" s="216"/>
      <c r="R224" s="216"/>
      <c r="S224" s="216"/>
      <c r="T224" s="216"/>
      <c r="U224" s="216"/>
      <c r="V224" s="216"/>
      <c r="W224" s="216"/>
      <c r="X224" s="217"/>
      <c r="AT224" s="218" t="s">
        <v>168</v>
      </c>
      <c r="AU224" s="218" t="s">
        <v>89</v>
      </c>
      <c r="AV224" s="13" t="s">
        <v>91</v>
      </c>
      <c r="AW224" s="13" t="s">
        <v>5</v>
      </c>
      <c r="AX224" s="13" t="s">
        <v>81</v>
      </c>
      <c r="AY224" s="218" t="s">
        <v>136</v>
      </c>
    </row>
    <row r="225" spans="1:65" s="13" customFormat="1" ht="11.25">
      <c r="B225" s="208"/>
      <c r="C225" s="209"/>
      <c r="D225" s="202" t="s">
        <v>168</v>
      </c>
      <c r="E225" s="210" t="s">
        <v>1</v>
      </c>
      <c r="F225" s="211" t="s">
        <v>329</v>
      </c>
      <c r="G225" s="209"/>
      <c r="H225" s="212">
        <v>4</v>
      </c>
      <c r="I225" s="213"/>
      <c r="J225" s="213"/>
      <c r="K225" s="209"/>
      <c r="L225" s="209"/>
      <c r="M225" s="214"/>
      <c r="N225" s="215"/>
      <c r="O225" s="216"/>
      <c r="P225" s="216"/>
      <c r="Q225" s="216"/>
      <c r="R225" s="216"/>
      <c r="S225" s="216"/>
      <c r="T225" s="216"/>
      <c r="U225" s="216"/>
      <c r="V225" s="216"/>
      <c r="W225" s="216"/>
      <c r="X225" s="217"/>
      <c r="AT225" s="218" t="s">
        <v>168</v>
      </c>
      <c r="AU225" s="218" t="s">
        <v>89</v>
      </c>
      <c r="AV225" s="13" t="s">
        <v>91</v>
      </c>
      <c r="AW225" s="13" t="s">
        <v>5</v>
      </c>
      <c r="AX225" s="13" t="s">
        <v>81</v>
      </c>
      <c r="AY225" s="218" t="s">
        <v>136</v>
      </c>
    </row>
    <row r="226" spans="1:65" s="14" customFormat="1" ht="11.25">
      <c r="B226" s="229"/>
      <c r="C226" s="230"/>
      <c r="D226" s="202" t="s">
        <v>168</v>
      </c>
      <c r="E226" s="231" t="s">
        <v>1</v>
      </c>
      <c r="F226" s="232" t="s">
        <v>270</v>
      </c>
      <c r="G226" s="230"/>
      <c r="H226" s="233">
        <v>15</v>
      </c>
      <c r="I226" s="234"/>
      <c r="J226" s="234"/>
      <c r="K226" s="230"/>
      <c r="L226" s="230"/>
      <c r="M226" s="235"/>
      <c r="N226" s="236"/>
      <c r="O226" s="237"/>
      <c r="P226" s="237"/>
      <c r="Q226" s="237"/>
      <c r="R226" s="237"/>
      <c r="S226" s="237"/>
      <c r="T226" s="237"/>
      <c r="U226" s="237"/>
      <c r="V226" s="237"/>
      <c r="W226" s="237"/>
      <c r="X226" s="238"/>
      <c r="AT226" s="239" t="s">
        <v>168</v>
      </c>
      <c r="AU226" s="239" t="s">
        <v>89</v>
      </c>
      <c r="AV226" s="14" t="s">
        <v>144</v>
      </c>
      <c r="AW226" s="14" t="s">
        <v>5</v>
      </c>
      <c r="AX226" s="14" t="s">
        <v>89</v>
      </c>
      <c r="AY226" s="239" t="s">
        <v>136</v>
      </c>
    </row>
    <row r="227" spans="1:65" s="2" customFormat="1" ht="24.2" customHeight="1">
      <c r="A227" s="33"/>
      <c r="B227" s="34"/>
      <c r="C227" s="188" t="s">
        <v>330</v>
      </c>
      <c r="D227" s="188" t="s">
        <v>139</v>
      </c>
      <c r="E227" s="189" t="s">
        <v>331</v>
      </c>
      <c r="F227" s="190" t="s">
        <v>332</v>
      </c>
      <c r="G227" s="191" t="s">
        <v>267</v>
      </c>
      <c r="H227" s="192">
        <v>0.83699999999999997</v>
      </c>
      <c r="I227" s="193"/>
      <c r="J227" s="193"/>
      <c r="K227" s="194">
        <f>ROUND(P227*H227,2)</f>
        <v>0</v>
      </c>
      <c r="L227" s="190" t="s">
        <v>151</v>
      </c>
      <c r="M227" s="38"/>
      <c r="N227" s="195" t="s">
        <v>1</v>
      </c>
      <c r="O227" s="196" t="s">
        <v>44</v>
      </c>
      <c r="P227" s="197">
        <f>I227+J227</f>
        <v>0</v>
      </c>
      <c r="Q227" s="197">
        <f>ROUND(I227*H227,2)</f>
        <v>0</v>
      </c>
      <c r="R227" s="197">
        <f>ROUND(J227*H227,2)</f>
        <v>0</v>
      </c>
      <c r="S227" s="70"/>
      <c r="T227" s="198">
        <f>S227*H227</f>
        <v>0</v>
      </c>
      <c r="U227" s="198">
        <v>0</v>
      </c>
      <c r="V227" s="198">
        <f>U227*H227</f>
        <v>0</v>
      </c>
      <c r="W227" s="198">
        <v>0</v>
      </c>
      <c r="X227" s="199">
        <f>W227*H227</f>
        <v>0</v>
      </c>
      <c r="Y227" s="33"/>
      <c r="Z227" s="33"/>
      <c r="AA227" s="33"/>
      <c r="AB227" s="33"/>
      <c r="AC227" s="33"/>
      <c r="AD227" s="33"/>
      <c r="AE227" s="33"/>
      <c r="AR227" s="200" t="s">
        <v>284</v>
      </c>
      <c r="AT227" s="200" t="s">
        <v>139</v>
      </c>
      <c r="AU227" s="200" t="s">
        <v>89</v>
      </c>
      <c r="AY227" s="16" t="s">
        <v>136</v>
      </c>
      <c r="BE227" s="201">
        <f>IF(O227="základní",K227,0)</f>
        <v>0</v>
      </c>
      <c r="BF227" s="201">
        <f>IF(O227="snížená",K227,0)</f>
        <v>0</v>
      </c>
      <c r="BG227" s="201">
        <f>IF(O227="zákl. přenesená",K227,0)</f>
        <v>0</v>
      </c>
      <c r="BH227" s="201">
        <f>IF(O227="sníž. přenesená",K227,0)</f>
        <v>0</v>
      </c>
      <c r="BI227" s="201">
        <f>IF(O227="nulová",K227,0)</f>
        <v>0</v>
      </c>
      <c r="BJ227" s="16" t="s">
        <v>89</v>
      </c>
      <c r="BK227" s="201">
        <f>ROUND(P227*H227,2)</f>
        <v>0</v>
      </c>
      <c r="BL227" s="16" t="s">
        <v>284</v>
      </c>
      <c r="BM227" s="200" t="s">
        <v>333</v>
      </c>
    </row>
    <row r="228" spans="1:65" s="2" customFormat="1" ht="29.25">
      <c r="A228" s="33"/>
      <c r="B228" s="34"/>
      <c r="C228" s="35"/>
      <c r="D228" s="202" t="s">
        <v>146</v>
      </c>
      <c r="E228" s="35"/>
      <c r="F228" s="203" t="s">
        <v>334</v>
      </c>
      <c r="G228" s="35"/>
      <c r="H228" s="35"/>
      <c r="I228" s="204"/>
      <c r="J228" s="204"/>
      <c r="K228" s="35"/>
      <c r="L228" s="35"/>
      <c r="M228" s="38"/>
      <c r="N228" s="240"/>
      <c r="O228" s="241"/>
      <c r="P228" s="242"/>
      <c r="Q228" s="242"/>
      <c r="R228" s="242"/>
      <c r="S228" s="242"/>
      <c r="T228" s="242"/>
      <c r="U228" s="242"/>
      <c r="V228" s="242"/>
      <c r="W228" s="242"/>
      <c r="X228" s="243"/>
      <c r="Y228" s="33"/>
      <c r="Z228" s="33"/>
      <c r="AA228" s="33"/>
      <c r="AB228" s="33"/>
      <c r="AC228" s="33"/>
      <c r="AD228" s="33"/>
      <c r="AE228" s="33"/>
      <c r="AT228" s="16" t="s">
        <v>146</v>
      </c>
      <c r="AU228" s="16" t="s">
        <v>89</v>
      </c>
    </row>
    <row r="229" spans="1:65" s="2" customFormat="1" ht="6.95" customHeight="1">
      <c r="A229" s="33"/>
      <c r="B229" s="53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38"/>
      <c r="N229" s="33"/>
      <c r="P229" s="33"/>
      <c r="Q229" s="33"/>
      <c r="R229" s="33"/>
      <c r="S229" s="33"/>
      <c r="T229" s="33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</row>
  </sheetData>
  <sheetProtection algorithmName="SHA-512" hashValue="sp+JPdl0Pw0vdXVI/2+9L05hoKh26YX3Ex3sjA1OYc7PxvqNoXlKSlp3p6IScvzGnDAdvgm6d2KZ8AK3QkMZ/A==" saltValue="GX3IX5x48sJB+KOX/8xOu1tbfIKvKEUiNpt9Z1IOB7OJlwqKJa/69en8KJ7yMeW6DTAII829r+0k7nuCHP0DmA==" spinCount="100000" sheet="1" objects="1" scenarios="1" formatColumns="0" formatRows="0" autoFilter="0"/>
  <autoFilter ref="C118:L228"/>
  <mergeCells count="9">
    <mergeCell ref="E87:H87"/>
    <mergeCell ref="E109:H109"/>
    <mergeCell ref="E111:H111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8"/>
  <sheetViews>
    <sheetView showGridLines="0" topLeftCell="A121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85"/>
      <c r="N2" s="285"/>
      <c r="O2" s="285"/>
      <c r="P2" s="285"/>
      <c r="Q2" s="285"/>
      <c r="R2" s="285"/>
      <c r="S2" s="285"/>
      <c r="T2" s="285"/>
      <c r="U2" s="285"/>
      <c r="V2" s="285"/>
      <c r="W2" s="285"/>
      <c r="X2" s="285"/>
      <c r="Y2" s="285"/>
      <c r="Z2" s="285"/>
      <c r="AT2" s="16" t="s">
        <v>94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9"/>
      <c r="AT3" s="16" t="s">
        <v>91</v>
      </c>
    </row>
    <row r="4" spans="1:46" s="1" customFormat="1" ht="24.95" customHeight="1">
      <c r="B4" s="19"/>
      <c r="D4" s="110" t="s">
        <v>101</v>
      </c>
      <c r="M4" s="19"/>
      <c r="N4" s="111" t="s">
        <v>11</v>
      </c>
      <c r="AT4" s="16" t="s">
        <v>4</v>
      </c>
    </row>
    <row r="5" spans="1:46" s="1" customFormat="1" ht="6.95" customHeight="1">
      <c r="B5" s="19"/>
      <c r="M5" s="19"/>
    </row>
    <row r="6" spans="1:46" s="1" customFormat="1" ht="12" customHeight="1">
      <c r="B6" s="19"/>
      <c r="D6" s="112" t="s">
        <v>17</v>
      </c>
      <c r="M6" s="19"/>
    </row>
    <row r="7" spans="1:46" s="1" customFormat="1" ht="16.5" customHeight="1">
      <c r="B7" s="19"/>
      <c r="E7" s="286" t="str">
        <f>'Rekapitulace stavby'!K6</f>
        <v>Výměna kolejnic v úseku Vratimov - Frýdek Místek</v>
      </c>
      <c r="F7" s="287"/>
      <c r="G7" s="287"/>
      <c r="H7" s="287"/>
      <c r="M7" s="19"/>
    </row>
    <row r="8" spans="1:46" s="2" customFormat="1" ht="12" customHeight="1">
      <c r="A8" s="33"/>
      <c r="B8" s="38"/>
      <c r="C8" s="33"/>
      <c r="D8" s="112" t="s">
        <v>102</v>
      </c>
      <c r="E8" s="33"/>
      <c r="F8" s="33"/>
      <c r="G8" s="33"/>
      <c r="H8" s="33"/>
      <c r="I8" s="33"/>
      <c r="J8" s="33"/>
      <c r="K8" s="33"/>
      <c r="L8" s="33"/>
      <c r="M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8" t="s">
        <v>335</v>
      </c>
      <c r="F9" s="289"/>
      <c r="G9" s="289"/>
      <c r="H9" s="289"/>
      <c r="I9" s="33"/>
      <c r="J9" s="33"/>
      <c r="K9" s="33"/>
      <c r="L9" s="33"/>
      <c r="M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2" t="s">
        <v>19</v>
      </c>
      <c r="E11" s="33"/>
      <c r="F11" s="113" t="s">
        <v>20</v>
      </c>
      <c r="G11" s="33"/>
      <c r="H11" s="33"/>
      <c r="I11" s="112" t="s">
        <v>21</v>
      </c>
      <c r="J11" s="113" t="s">
        <v>22</v>
      </c>
      <c r="K11" s="33"/>
      <c r="L11" s="33"/>
      <c r="M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2" t="s">
        <v>23</v>
      </c>
      <c r="E12" s="33"/>
      <c r="F12" s="113" t="s">
        <v>36</v>
      </c>
      <c r="G12" s="33"/>
      <c r="H12" s="33"/>
      <c r="I12" s="112" t="s">
        <v>25</v>
      </c>
      <c r="J12" s="114" t="str">
        <f>'Rekapitulace stavby'!AN8</f>
        <v>26. 8. 2020</v>
      </c>
      <c r="K12" s="33"/>
      <c r="L12" s="33"/>
      <c r="M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2" t="s">
        <v>27</v>
      </c>
      <c r="E14" s="33"/>
      <c r="F14" s="33"/>
      <c r="G14" s="33"/>
      <c r="H14" s="33"/>
      <c r="I14" s="112" t="s">
        <v>28</v>
      </c>
      <c r="J14" s="113" t="s">
        <v>29</v>
      </c>
      <c r="K14" s="33"/>
      <c r="L14" s="33"/>
      <c r="M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3" t="s">
        <v>30</v>
      </c>
      <c r="F15" s="33"/>
      <c r="G15" s="33"/>
      <c r="H15" s="33"/>
      <c r="I15" s="112" t="s">
        <v>31</v>
      </c>
      <c r="J15" s="113" t="s">
        <v>32</v>
      </c>
      <c r="K15" s="33"/>
      <c r="L15" s="33"/>
      <c r="M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2" t="s">
        <v>33</v>
      </c>
      <c r="E17" s="33"/>
      <c r="F17" s="33"/>
      <c r="G17" s="33"/>
      <c r="H17" s="33"/>
      <c r="I17" s="112" t="s">
        <v>28</v>
      </c>
      <c r="J17" s="29" t="str">
        <f>'Rekapitulace stavby'!AN13</f>
        <v>Vyplň údaj</v>
      </c>
      <c r="K17" s="33"/>
      <c r="L17" s="33"/>
      <c r="M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0" t="str">
        <f>'Rekapitulace stavby'!E14</f>
        <v>Vyplň údaj</v>
      </c>
      <c r="F18" s="291"/>
      <c r="G18" s="291"/>
      <c r="H18" s="291"/>
      <c r="I18" s="112" t="s">
        <v>31</v>
      </c>
      <c r="J18" s="29" t="str">
        <f>'Rekapitulace stavby'!AN14</f>
        <v>Vyplň údaj</v>
      </c>
      <c r="K18" s="33"/>
      <c r="L18" s="33"/>
      <c r="M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2" t="s">
        <v>35</v>
      </c>
      <c r="E20" s="33"/>
      <c r="F20" s="33"/>
      <c r="G20" s="33"/>
      <c r="H20" s="33"/>
      <c r="I20" s="112" t="s">
        <v>28</v>
      </c>
      <c r="J20" s="113" t="str">
        <f>IF('Rekapitulace stavby'!AN16="","",'Rekapitulace stavby'!AN16)</f>
        <v/>
      </c>
      <c r="K20" s="33"/>
      <c r="L20" s="33"/>
      <c r="M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3" t="str">
        <f>IF('Rekapitulace stavby'!E17="","",'Rekapitulace stavby'!E17)</f>
        <v xml:space="preserve"> </v>
      </c>
      <c r="F21" s="33"/>
      <c r="G21" s="33"/>
      <c r="H21" s="33"/>
      <c r="I21" s="112" t="s">
        <v>31</v>
      </c>
      <c r="J21" s="113" t="str">
        <f>IF('Rekapitulace stavby'!AN17="","",'Rekapitulace stavby'!AN17)</f>
        <v/>
      </c>
      <c r="K21" s="33"/>
      <c r="L21" s="33"/>
      <c r="M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2" t="s">
        <v>37</v>
      </c>
      <c r="E23" s="33"/>
      <c r="F23" s="33"/>
      <c r="G23" s="33"/>
      <c r="H23" s="33"/>
      <c r="I23" s="112" t="s">
        <v>28</v>
      </c>
      <c r="J23" s="113" t="str">
        <f>IF('Rekapitulace stavby'!AN19="","",'Rekapitulace stavby'!AN19)</f>
        <v/>
      </c>
      <c r="K23" s="33"/>
      <c r="L23" s="33"/>
      <c r="M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3" t="str">
        <f>IF('Rekapitulace stavby'!E20="","",'Rekapitulace stavby'!E20)</f>
        <v xml:space="preserve"> </v>
      </c>
      <c r="F24" s="33"/>
      <c r="G24" s="33"/>
      <c r="H24" s="33"/>
      <c r="I24" s="112" t="s">
        <v>31</v>
      </c>
      <c r="J24" s="113" t="str">
        <f>IF('Rekapitulace stavby'!AN20="","",'Rekapitulace stavby'!AN20)</f>
        <v/>
      </c>
      <c r="K24" s="33"/>
      <c r="L24" s="33"/>
      <c r="M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2" t="s">
        <v>38</v>
      </c>
      <c r="E26" s="33"/>
      <c r="F26" s="33"/>
      <c r="G26" s="33"/>
      <c r="H26" s="33"/>
      <c r="I26" s="33"/>
      <c r="J26" s="33"/>
      <c r="K26" s="33"/>
      <c r="L26" s="33"/>
      <c r="M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5"/>
      <c r="B27" s="116"/>
      <c r="C27" s="115"/>
      <c r="D27" s="115"/>
      <c r="E27" s="292" t="s">
        <v>1</v>
      </c>
      <c r="F27" s="292"/>
      <c r="G27" s="292"/>
      <c r="H27" s="292"/>
      <c r="I27" s="115"/>
      <c r="J27" s="115"/>
      <c r="K27" s="115"/>
      <c r="L27" s="115"/>
      <c r="M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8"/>
      <c r="E29" s="118"/>
      <c r="F29" s="118"/>
      <c r="G29" s="118"/>
      <c r="H29" s="118"/>
      <c r="I29" s="118"/>
      <c r="J29" s="118"/>
      <c r="K29" s="118"/>
      <c r="L29" s="118"/>
      <c r="M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>
      <c r="A30" s="33"/>
      <c r="B30" s="38"/>
      <c r="C30" s="33"/>
      <c r="D30" s="33"/>
      <c r="E30" s="112" t="s">
        <v>105</v>
      </c>
      <c r="F30" s="33"/>
      <c r="G30" s="33"/>
      <c r="H30" s="33"/>
      <c r="I30" s="33"/>
      <c r="J30" s="33"/>
      <c r="K30" s="119">
        <f>I96</f>
        <v>0</v>
      </c>
      <c r="L30" s="33"/>
      <c r="M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>
      <c r="A31" s="33"/>
      <c r="B31" s="38"/>
      <c r="C31" s="33"/>
      <c r="D31" s="33"/>
      <c r="E31" s="112" t="s">
        <v>106</v>
      </c>
      <c r="F31" s="33"/>
      <c r="G31" s="33"/>
      <c r="H31" s="33"/>
      <c r="I31" s="33"/>
      <c r="J31" s="33"/>
      <c r="K31" s="119">
        <f>J96</f>
        <v>0</v>
      </c>
      <c r="L31" s="33"/>
      <c r="M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0" t="s">
        <v>39</v>
      </c>
      <c r="E32" s="33"/>
      <c r="F32" s="33"/>
      <c r="G32" s="33"/>
      <c r="H32" s="33"/>
      <c r="I32" s="33"/>
      <c r="J32" s="33"/>
      <c r="K32" s="121">
        <f>ROUND(K119, 2)</f>
        <v>0</v>
      </c>
      <c r="L32" s="33"/>
      <c r="M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18"/>
      <c r="E33" s="118"/>
      <c r="F33" s="118"/>
      <c r="G33" s="118"/>
      <c r="H33" s="118"/>
      <c r="I33" s="118"/>
      <c r="J33" s="118"/>
      <c r="K33" s="118"/>
      <c r="L33" s="118"/>
      <c r="M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2" t="s">
        <v>41</v>
      </c>
      <c r="G34" s="33"/>
      <c r="H34" s="33"/>
      <c r="I34" s="122" t="s">
        <v>40</v>
      </c>
      <c r="J34" s="33"/>
      <c r="K34" s="122" t="s">
        <v>42</v>
      </c>
      <c r="L34" s="33"/>
      <c r="M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3" t="s">
        <v>43</v>
      </c>
      <c r="E35" s="112" t="s">
        <v>44</v>
      </c>
      <c r="F35" s="119">
        <f>ROUND((SUM(BE119:BE237)),  2)</f>
        <v>0</v>
      </c>
      <c r="G35" s="33"/>
      <c r="H35" s="33"/>
      <c r="I35" s="124">
        <v>0.21</v>
      </c>
      <c r="J35" s="33"/>
      <c r="K35" s="119">
        <f>ROUND(((SUM(BE119:BE237))*I35),  2)</f>
        <v>0</v>
      </c>
      <c r="L35" s="33"/>
      <c r="M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2" t="s">
        <v>45</v>
      </c>
      <c r="F36" s="119">
        <f>ROUND((SUM(BF119:BF237)),  2)</f>
        <v>0</v>
      </c>
      <c r="G36" s="33"/>
      <c r="H36" s="33"/>
      <c r="I36" s="124">
        <v>0.15</v>
      </c>
      <c r="J36" s="33"/>
      <c r="K36" s="119">
        <f>ROUND(((SUM(BF119:BF237))*I36),  2)</f>
        <v>0</v>
      </c>
      <c r="L36" s="33"/>
      <c r="M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2" t="s">
        <v>46</v>
      </c>
      <c r="F37" s="119">
        <f>ROUND((SUM(BG119:BG237)),  2)</f>
        <v>0</v>
      </c>
      <c r="G37" s="33"/>
      <c r="H37" s="33"/>
      <c r="I37" s="124">
        <v>0.21</v>
      </c>
      <c r="J37" s="33"/>
      <c r="K37" s="119">
        <f>0</f>
        <v>0</v>
      </c>
      <c r="L37" s="33"/>
      <c r="M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2" t="s">
        <v>47</v>
      </c>
      <c r="F38" s="119">
        <f>ROUND((SUM(BH119:BH237)),  2)</f>
        <v>0</v>
      </c>
      <c r="G38" s="33"/>
      <c r="H38" s="33"/>
      <c r="I38" s="124">
        <v>0.15</v>
      </c>
      <c r="J38" s="33"/>
      <c r="K38" s="119">
        <f>0</f>
        <v>0</v>
      </c>
      <c r="L38" s="33"/>
      <c r="M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2" t="s">
        <v>48</v>
      </c>
      <c r="F39" s="119">
        <f>ROUND((SUM(BI119:BI237)),  2)</f>
        <v>0</v>
      </c>
      <c r="G39" s="33"/>
      <c r="H39" s="33"/>
      <c r="I39" s="124">
        <v>0</v>
      </c>
      <c r="J39" s="33"/>
      <c r="K39" s="119">
        <f>0</f>
        <v>0</v>
      </c>
      <c r="L39" s="33"/>
      <c r="M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25"/>
      <c r="D41" s="126" t="s">
        <v>49</v>
      </c>
      <c r="E41" s="127"/>
      <c r="F41" s="127"/>
      <c r="G41" s="128" t="s">
        <v>50</v>
      </c>
      <c r="H41" s="129" t="s">
        <v>51</v>
      </c>
      <c r="I41" s="127"/>
      <c r="J41" s="127"/>
      <c r="K41" s="130">
        <f>SUM(K32:K39)</f>
        <v>0</v>
      </c>
      <c r="L41" s="131"/>
      <c r="M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M43" s="19"/>
    </row>
    <row r="44" spans="1:31" s="1" customFormat="1" ht="14.45" customHeight="1">
      <c r="B44" s="19"/>
      <c r="M44" s="19"/>
    </row>
    <row r="45" spans="1:31" s="1" customFormat="1" ht="14.45" customHeight="1">
      <c r="B45" s="19"/>
      <c r="M45" s="19"/>
    </row>
    <row r="46" spans="1:31" s="1" customFormat="1" ht="14.45" customHeight="1">
      <c r="B46" s="19"/>
      <c r="M46" s="19"/>
    </row>
    <row r="47" spans="1:31" s="1" customFormat="1" ht="14.45" customHeight="1">
      <c r="B47" s="19"/>
      <c r="M47" s="19"/>
    </row>
    <row r="48" spans="1:31" s="1" customFormat="1" ht="14.45" customHeight="1">
      <c r="B48" s="19"/>
      <c r="M48" s="19"/>
    </row>
    <row r="49" spans="1:31" s="1" customFormat="1" ht="14.45" customHeight="1">
      <c r="B49" s="19"/>
      <c r="M49" s="19"/>
    </row>
    <row r="50" spans="1:31" s="2" customFormat="1" ht="14.45" customHeight="1">
      <c r="B50" s="50"/>
      <c r="D50" s="132" t="s">
        <v>52</v>
      </c>
      <c r="E50" s="133"/>
      <c r="F50" s="133"/>
      <c r="G50" s="132" t="s">
        <v>53</v>
      </c>
      <c r="H50" s="133"/>
      <c r="I50" s="133"/>
      <c r="J50" s="133"/>
      <c r="K50" s="133"/>
      <c r="L50" s="133"/>
      <c r="M50" s="50"/>
    </row>
    <row r="51" spans="1:31" ht="11.25">
      <c r="B51" s="19"/>
      <c r="M51" s="19"/>
    </row>
    <row r="52" spans="1:31" ht="11.25">
      <c r="B52" s="19"/>
      <c r="M52" s="19"/>
    </row>
    <row r="53" spans="1:31" ht="11.25">
      <c r="B53" s="19"/>
      <c r="M53" s="19"/>
    </row>
    <row r="54" spans="1:31" ht="11.25">
      <c r="B54" s="19"/>
      <c r="M54" s="19"/>
    </row>
    <row r="55" spans="1:31" ht="11.25">
      <c r="B55" s="19"/>
      <c r="M55" s="19"/>
    </row>
    <row r="56" spans="1:31" ht="11.25">
      <c r="B56" s="19"/>
      <c r="M56" s="19"/>
    </row>
    <row r="57" spans="1:31" ht="11.25">
      <c r="B57" s="19"/>
      <c r="M57" s="19"/>
    </row>
    <row r="58" spans="1:31" ht="11.25">
      <c r="B58" s="19"/>
      <c r="M58" s="19"/>
    </row>
    <row r="59" spans="1:31" ht="11.25">
      <c r="B59" s="19"/>
      <c r="M59" s="19"/>
    </row>
    <row r="60" spans="1:31" ht="11.25">
      <c r="B60" s="19"/>
      <c r="M60" s="19"/>
    </row>
    <row r="61" spans="1:31" s="2" customFormat="1">
      <c r="A61" s="33"/>
      <c r="B61" s="38"/>
      <c r="C61" s="33"/>
      <c r="D61" s="134" t="s">
        <v>54</v>
      </c>
      <c r="E61" s="135"/>
      <c r="F61" s="136" t="s">
        <v>55</v>
      </c>
      <c r="G61" s="134" t="s">
        <v>54</v>
      </c>
      <c r="H61" s="135"/>
      <c r="I61" s="135"/>
      <c r="J61" s="137" t="s">
        <v>55</v>
      </c>
      <c r="K61" s="135"/>
      <c r="L61" s="135"/>
      <c r="M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M62" s="19"/>
    </row>
    <row r="63" spans="1:31" ht="11.25">
      <c r="B63" s="19"/>
      <c r="M63" s="19"/>
    </row>
    <row r="64" spans="1:31" ht="11.25">
      <c r="B64" s="19"/>
      <c r="M64" s="19"/>
    </row>
    <row r="65" spans="1:31" s="2" customFormat="1">
      <c r="A65" s="33"/>
      <c r="B65" s="38"/>
      <c r="C65" s="33"/>
      <c r="D65" s="132" t="s">
        <v>56</v>
      </c>
      <c r="E65" s="138"/>
      <c r="F65" s="138"/>
      <c r="G65" s="132" t="s">
        <v>57</v>
      </c>
      <c r="H65" s="138"/>
      <c r="I65" s="138"/>
      <c r="J65" s="138"/>
      <c r="K65" s="138"/>
      <c r="L65" s="138"/>
      <c r="M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M66" s="19"/>
    </row>
    <row r="67" spans="1:31" ht="11.25">
      <c r="B67" s="19"/>
      <c r="M67" s="19"/>
    </row>
    <row r="68" spans="1:31" ht="11.25">
      <c r="B68" s="19"/>
      <c r="M68" s="19"/>
    </row>
    <row r="69" spans="1:31" ht="11.25">
      <c r="B69" s="19"/>
      <c r="M69" s="19"/>
    </row>
    <row r="70" spans="1:31" ht="11.25">
      <c r="B70" s="19"/>
      <c r="M70" s="19"/>
    </row>
    <row r="71" spans="1:31" ht="11.25">
      <c r="B71" s="19"/>
      <c r="M71" s="19"/>
    </row>
    <row r="72" spans="1:31" ht="11.25">
      <c r="B72" s="19"/>
      <c r="M72" s="19"/>
    </row>
    <row r="73" spans="1:31" ht="11.25">
      <c r="B73" s="19"/>
      <c r="M73" s="19"/>
    </row>
    <row r="74" spans="1:31" ht="11.25">
      <c r="B74" s="19"/>
      <c r="M74" s="19"/>
    </row>
    <row r="75" spans="1:31" ht="11.25">
      <c r="B75" s="19"/>
      <c r="M75" s="19"/>
    </row>
    <row r="76" spans="1:31" s="2" customFormat="1">
      <c r="A76" s="33"/>
      <c r="B76" s="38"/>
      <c r="C76" s="33"/>
      <c r="D76" s="134" t="s">
        <v>54</v>
      </c>
      <c r="E76" s="135"/>
      <c r="F76" s="136" t="s">
        <v>55</v>
      </c>
      <c r="G76" s="134" t="s">
        <v>54</v>
      </c>
      <c r="H76" s="135"/>
      <c r="I76" s="135"/>
      <c r="J76" s="137" t="s">
        <v>55</v>
      </c>
      <c r="K76" s="135"/>
      <c r="L76" s="135"/>
      <c r="M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140"/>
      <c r="M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142"/>
      <c r="M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107</v>
      </c>
      <c r="D82" s="35"/>
      <c r="E82" s="35"/>
      <c r="F82" s="35"/>
      <c r="G82" s="35"/>
      <c r="H82" s="35"/>
      <c r="I82" s="35"/>
      <c r="J82" s="35"/>
      <c r="K82" s="35"/>
      <c r="L82" s="35"/>
      <c r="M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17</v>
      </c>
      <c r="D84" s="35"/>
      <c r="E84" s="35"/>
      <c r="F84" s="35"/>
      <c r="G84" s="35"/>
      <c r="H84" s="35"/>
      <c r="I84" s="35"/>
      <c r="J84" s="35"/>
      <c r="K84" s="35"/>
      <c r="L84" s="35"/>
      <c r="M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3" t="str">
        <f>E7</f>
        <v>Výměna kolejnic v úseku Vratimov - Frýdek Místek</v>
      </c>
      <c r="F85" s="294"/>
      <c r="G85" s="294"/>
      <c r="H85" s="294"/>
      <c r="I85" s="35"/>
      <c r="J85" s="35"/>
      <c r="K85" s="35"/>
      <c r="L85" s="35"/>
      <c r="M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102</v>
      </c>
      <c r="D86" s="35"/>
      <c r="E86" s="35"/>
      <c r="F86" s="35"/>
      <c r="G86" s="35"/>
      <c r="H86" s="35"/>
      <c r="I86" s="35"/>
      <c r="J86" s="35"/>
      <c r="K86" s="35"/>
      <c r="L86" s="35"/>
      <c r="M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45" t="str">
        <f>E9</f>
        <v>SO02 - Výměna kolejnic v úseku Lískovec u FM - Frýdek-Místek</v>
      </c>
      <c r="F87" s="295"/>
      <c r="G87" s="295"/>
      <c r="H87" s="295"/>
      <c r="I87" s="35"/>
      <c r="J87" s="35"/>
      <c r="K87" s="35"/>
      <c r="L87" s="35"/>
      <c r="M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23</v>
      </c>
      <c r="D89" s="35"/>
      <c r="E89" s="35"/>
      <c r="F89" s="26" t="str">
        <f>F12</f>
        <v xml:space="preserve"> </v>
      </c>
      <c r="G89" s="35"/>
      <c r="H89" s="35"/>
      <c r="I89" s="28" t="s">
        <v>25</v>
      </c>
      <c r="J89" s="65" t="str">
        <f>IF(J12="","",J12)</f>
        <v>26. 8. 2020</v>
      </c>
      <c r="K89" s="35"/>
      <c r="L89" s="35"/>
      <c r="M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27</v>
      </c>
      <c r="D91" s="35"/>
      <c r="E91" s="35"/>
      <c r="F91" s="26" t="str">
        <f>E15</f>
        <v>Správa železnic s.o.,OŘ Ostrava,ST Ostrava</v>
      </c>
      <c r="G91" s="35"/>
      <c r="H91" s="35"/>
      <c r="I91" s="28" t="s">
        <v>35</v>
      </c>
      <c r="J91" s="31" t="str">
        <f>E21</f>
        <v xml:space="preserve"> </v>
      </c>
      <c r="K91" s="35"/>
      <c r="L91" s="35"/>
      <c r="M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33</v>
      </c>
      <c r="D92" s="35"/>
      <c r="E92" s="35"/>
      <c r="F92" s="26" t="str">
        <f>IF(E18="","",E18)</f>
        <v>Vyplň údaj</v>
      </c>
      <c r="G92" s="35"/>
      <c r="H92" s="35"/>
      <c r="I92" s="28" t="s">
        <v>37</v>
      </c>
      <c r="J92" s="31" t="str">
        <f>E24</f>
        <v xml:space="preserve"> </v>
      </c>
      <c r="K92" s="35"/>
      <c r="L92" s="35"/>
      <c r="M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3" t="s">
        <v>108</v>
      </c>
      <c r="D94" s="144"/>
      <c r="E94" s="144"/>
      <c r="F94" s="144"/>
      <c r="G94" s="144"/>
      <c r="H94" s="144"/>
      <c r="I94" s="145" t="s">
        <v>109</v>
      </c>
      <c r="J94" s="145" t="s">
        <v>110</v>
      </c>
      <c r="K94" s="145" t="s">
        <v>111</v>
      </c>
      <c r="L94" s="144"/>
      <c r="M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6" t="s">
        <v>112</v>
      </c>
      <c r="D96" s="35"/>
      <c r="E96" s="35"/>
      <c r="F96" s="35"/>
      <c r="G96" s="35"/>
      <c r="H96" s="35"/>
      <c r="I96" s="83">
        <f t="shared" ref="I96:J98" si="0">Q119</f>
        <v>0</v>
      </c>
      <c r="J96" s="83">
        <f t="shared" si="0"/>
        <v>0</v>
      </c>
      <c r="K96" s="83">
        <f>K119</f>
        <v>0</v>
      </c>
      <c r="L96" s="35"/>
      <c r="M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113</v>
      </c>
    </row>
    <row r="97" spans="1:31" s="9" customFormat="1" ht="24.95" customHeight="1">
      <c r="B97" s="147"/>
      <c r="C97" s="148"/>
      <c r="D97" s="149" t="s">
        <v>114</v>
      </c>
      <c r="E97" s="150"/>
      <c r="F97" s="150"/>
      <c r="G97" s="150"/>
      <c r="H97" s="150"/>
      <c r="I97" s="151">
        <f t="shared" si="0"/>
        <v>0</v>
      </c>
      <c r="J97" s="151">
        <f t="shared" si="0"/>
        <v>0</v>
      </c>
      <c r="K97" s="151">
        <f>K120</f>
        <v>0</v>
      </c>
      <c r="L97" s="148"/>
      <c r="M97" s="152"/>
    </row>
    <row r="98" spans="1:31" s="10" customFormat="1" ht="19.899999999999999" customHeight="1">
      <c r="B98" s="153"/>
      <c r="C98" s="154"/>
      <c r="D98" s="155" t="s">
        <v>115</v>
      </c>
      <c r="E98" s="156"/>
      <c r="F98" s="156"/>
      <c r="G98" s="156"/>
      <c r="H98" s="156"/>
      <c r="I98" s="157">
        <f t="shared" si="0"/>
        <v>0</v>
      </c>
      <c r="J98" s="157">
        <f t="shared" si="0"/>
        <v>0</v>
      </c>
      <c r="K98" s="157">
        <f>K121</f>
        <v>0</v>
      </c>
      <c r="L98" s="154"/>
      <c r="M98" s="158"/>
    </row>
    <row r="99" spans="1:31" s="9" customFormat="1" ht="24.95" customHeight="1">
      <c r="B99" s="147"/>
      <c r="C99" s="148"/>
      <c r="D99" s="149" t="s">
        <v>116</v>
      </c>
      <c r="E99" s="150"/>
      <c r="F99" s="150"/>
      <c r="G99" s="150"/>
      <c r="H99" s="150"/>
      <c r="I99" s="151">
        <f>Q193</f>
        <v>0</v>
      </c>
      <c r="J99" s="151">
        <f>R193</f>
        <v>0</v>
      </c>
      <c r="K99" s="151">
        <f>K193</f>
        <v>0</v>
      </c>
      <c r="L99" s="148"/>
      <c r="M99" s="152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6"/>
      <c r="M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117</v>
      </c>
      <c r="D106" s="35"/>
      <c r="E106" s="35"/>
      <c r="F106" s="35"/>
      <c r="G106" s="35"/>
      <c r="H106" s="35"/>
      <c r="I106" s="35"/>
      <c r="J106" s="35"/>
      <c r="K106" s="35"/>
      <c r="L106" s="35"/>
      <c r="M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17</v>
      </c>
      <c r="D108" s="35"/>
      <c r="E108" s="35"/>
      <c r="F108" s="35"/>
      <c r="G108" s="35"/>
      <c r="H108" s="35"/>
      <c r="I108" s="35"/>
      <c r="J108" s="35"/>
      <c r="K108" s="35"/>
      <c r="L108" s="35"/>
      <c r="M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93" t="str">
        <f>E7</f>
        <v>Výměna kolejnic v úseku Vratimov - Frýdek Místek</v>
      </c>
      <c r="F109" s="294"/>
      <c r="G109" s="294"/>
      <c r="H109" s="294"/>
      <c r="I109" s="35"/>
      <c r="J109" s="35"/>
      <c r="K109" s="35"/>
      <c r="L109" s="35"/>
      <c r="M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102</v>
      </c>
      <c r="D110" s="35"/>
      <c r="E110" s="35"/>
      <c r="F110" s="35"/>
      <c r="G110" s="35"/>
      <c r="H110" s="35"/>
      <c r="I110" s="35"/>
      <c r="J110" s="35"/>
      <c r="K110" s="35"/>
      <c r="L110" s="35"/>
      <c r="M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45" t="str">
        <f>E9</f>
        <v>SO02 - Výměna kolejnic v úseku Lískovec u FM - Frýdek-Místek</v>
      </c>
      <c r="F111" s="295"/>
      <c r="G111" s="295"/>
      <c r="H111" s="295"/>
      <c r="I111" s="35"/>
      <c r="J111" s="35"/>
      <c r="K111" s="35"/>
      <c r="L111" s="35"/>
      <c r="M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23</v>
      </c>
      <c r="D113" s="35"/>
      <c r="E113" s="35"/>
      <c r="F113" s="26" t="str">
        <f>F12</f>
        <v xml:space="preserve"> </v>
      </c>
      <c r="G113" s="35"/>
      <c r="H113" s="35"/>
      <c r="I113" s="28" t="s">
        <v>25</v>
      </c>
      <c r="J113" s="65" t="str">
        <f>IF(J12="","",J12)</f>
        <v>26. 8. 2020</v>
      </c>
      <c r="K113" s="35"/>
      <c r="L113" s="35"/>
      <c r="M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27</v>
      </c>
      <c r="D115" s="35"/>
      <c r="E115" s="35"/>
      <c r="F115" s="26" t="str">
        <f>E15</f>
        <v>Správa železnic s.o.,OŘ Ostrava,ST Ostrava</v>
      </c>
      <c r="G115" s="35"/>
      <c r="H115" s="35"/>
      <c r="I115" s="28" t="s">
        <v>35</v>
      </c>
      <c r="J115" s="31" t="str">
        <f>E21</f>
        <v xml:space="preserve"> </v>
      </c>
      <c r="K115" s="35"/>
      <c r="L115" s="35"/>
      <c r="M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33</v>
      </c>
      <c r="D116" s="35"/>
      <c r="E116" s="35"/>
      <c r="F116" s="26" t="str">
        <f>IF(E18="","",E18)</f>
        <v>Vyplň údaj</v>
      </c>
      <c r="G116" s="35"/>
      <c r="H116" s="35"/>
      <c r="I116" s="28" t="s">
        <v>37</v>
      </c>
      <c r="J116" s="31" t="str">
        <f>E24</f>
        <v xml:space="preserve"> </v>
      </c>
      <c r="K116" s="35"/>
      <c r="L116" s="35"/>
      <c r="M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59"/>
      <c r="B118" s="160"/>
      <c r="C118" s="161" t="s">
        <v>118</v>
      </c>
      <c r="D118" s="162" t="s">
        <v>64</v>
      </c>
      <c r="E118" s="162" t="s">
        <v>60</v>
      </c>
      <c r="F118" s="162" t="s">
        <v>61</v>
      </c>
      <c r="G118" s="162" t="s">
        <v>119</v>
      </c>
      <c r="H118" s="162" t="s">
        <v>120</v>
      </c>
      <c r="I118" s="162" t="s">
        <v>121</v>
      </c>
      <c r="J118" s="162" t="s">
        <v>122</v>
      </c>
      <c r="K118" s="162" t="s">
        <v>111</v>
      </c>
      <c r="L118" s="163" t="s">
        <v>123</v>
      </c>
      <c r="M118" s="164"/>
      <c r="N118" s="74" t="s">
        <v>1</v>
      </c>
      <c r="O118" s="75" t="s">
        <v>43</v>
      </c>
      <c r="P118" s="75" t="s">
        <v>124</v>
      </c>
      <c r="Q118" s="75" t="s">
        <v>125</v>
      </c>
      <c r="R118" s="75" t="s">
        <v>126</v>
      </c>
      <c r="S118" s="75" t="s">
        <v>127</v>
      </c>
      <c r="T118" s="75" t="s">
        <v>128</v>
      </c>
      <c r="U118" s="75" t="s">
        <v>129</v>
      </c>
      <c r="V118" s="75" t="s">
        <v>130</v>
      </c>
      <c r="W118" s="75" t="s">
        <v>131</v>
      </c>
      <c r="X118" s="76" t="s">
        <v>132</v>
      </c>
      <c r="Y118" s="159"/>
      <c r="Z118" s="159"/>
      <c r="AA118" s="159"/>
      <c r="AB118" s="159"/>
      <c r="AC118" s="159"/>
      <c r="AD118" s="159"/>
      <c r="AE118" s="159"/>
    </row>
    <row r="119" spans="1:65" s="2" customFormat="1" ht="22.9" customHeight="1">
      <c r="A119" s="33"/>
      <c r="B119" s="34"/>
      <c r="C119" s="81" t="s">
        <v>133</v>
      </c>
      <c r="D119" s="35"/>
      <c r="E119" s="35"/>
      <c r="F119" s="35"/>
      <c r="G119" s="35"/>
      <c r="H119" s="35"/>
      <c r="I119" s="35"/>
      <c r="J119" s="35"/>
      <c r="K119" s="165">
        <f>BK119</f>
        <v>0</v>
      </c>
      <c r="L119" s="35"/>
      <c r="M119" s="38"/>
      <c r="N119" s="77"/>
      <c r="O119" s="166"/>
      <c r="P119" s="78"/>
      <c r="Q119" s="167">
        <f>Q120+Q193</f>
        <v>0</v>
      </c>
      <c r="R119" s="167">
        <f>R120+R193</f>
        <v>0</v>
      </c>
      <c r="S119" s="78"/>
      <c r="T119" s="168">
        <f>T120+T193</f>
        <v>0</v>
      </c>
      <c r="U119" s="78"/>
      <c r="V119" s="168">
        <f>V120+V193</f>
        <v>460.99133</v>
      </c>
      <c r="W119" s="78"/>
      <c r="X119" s="169">
        <f>X120+X193</f>
        <v>0</v>
      </c>
      <c r="Y119" s="33"/>
      <c r="Z119" s="33"/>
      <c r="AA119" s="33"/>
      <c r="AB119" s="33"/>
      <c r="AC119" s="33"/>
      <c r="AD119" s="33"/>
      <c r="AE119" s="33"/>
      <c r="AT119" s="16" t="s">
        <v>80</v>
      </c>
      <c r="AU119" s="16" t="s">
        <v>113</v>
      </c>
      <c r="BK119" s="170">
        <f>BK120+BK193</f>
        <v>0</v>
      </c>
    </row>
    <row r="120" spans="1:65" s="12" customFormat="1" ht="25.9" customHeight="1">
      <c r="B120" s="171"/>
      <c r="C120" s="172"/>
      <c r="D120" s="173" t="s">
        <v>80</v>
      </c>
      <c r="E120" s="174" t="s">
        <v>134</v>
      </c>
      <c r="F120" s="174" t="s">
        <v>135</v>
      </c>
      <c r="G120" s="172"/>
      <c r="H120" s="172"/>
      <c r="I120" s="175"/>
      <c r="J120" s="175"/>
      <c r="K120" s="176">
        <f>BK120</f>
        <v>0</v>
      </c>
      <c r="L120" s="172"/>
      <c r="M120" s="177"/>
      <c r="N120" s="178"/>
      <c r="O120" s="179"/>
      <c r="P120" s="179"/>
      <c r="Q120" s="180">
        <f>Q121</f>
        <v>0</v>
      </c>
      <c r="R120" s="180">
        <f>R121</f>
        <v>0</v>
      </c>
      <c r="S120" s="179"/>
      <c r="T120" s="181">
        <f>T121</f>
        <v>0</v>
      </c>
      <c r="U120" s="179"/>
      <c r="V120" s="181">
        <f>V121</f>
        <v>460.99133</v>
      </c>
      <c r="W120" s="179"/>
      <c r="X120" s="182">
        <f>X121</f>
        <v>0</v>
      </c>
      <c r="AR120" s="183" t="s">
        <v>89</v>
      </c>
      <c r="AT120" s="184" t="s">
        <v>80</v>
      </c>
      <c r="AU120" s="184" t="s">
        <v>81</v>
      </c>
      <c r="AY120" s="183" t="s">
        <v>136</v>
      </c>
      <c r="BK120" s="185">
        <f>BK121</f>
        <v>0</v>
      </c>
    </row>
    <row r="121" spans="1:65" s="12" customFormat="1" ht="22.9" customHeight="1">
      <c r="B121" s="171"/>
      <c r="C121" s="172"/>
      <c r="D121" s="173" t="s">
        <v>80</v>
      </c>
      <c r="E121" s="186" t="s">
        <v>137</v>
      </c>
      <c r="F121" s="186" t="s">
        <v>138</v>
      </c>
      <c r="G121" s="172"/>
      <c r="H121" s="172"/>
      <c r="I121" s="175"/>
      <c r="J121" s="175"/>
      <c r="K121" s="187">
        <f>BK121</f>
        <v>0</v>
      </c>
      <c r="L121" s="172"/>
      <c r="M121" s="177"/>
      <c r="N121" s="178"/>
      <c r="O121" s="179"/>
      <c r="P121" s="179"/>
      <c r="Q121" s="180">
        <f>SUM(Q122:Q192)</f>
        <v>0</v>
      </c>
      <c r="R121" s="180">
        <f>SUM(R122:R192)</f>
        <v>0</v>
      </c>
      <c r="S121" s="179"/>
      <c r="T121" s="181">
        <f>SUM(T122:T192)</f>
        <v>0</v>
      </c>
      <c r="U121" s="179"/>
      <c r="V121" s="181">
        <f>SUM(V122:V192)</f>
        <v>460.99133</v>
      </c>
      <c r="W121" s="179"/>
      <c r="X121" s="182">
        <f>SUM(X122:X192)</f>
        <v>0</v>
      </c>
      <c r="AR121" s="183" t="s">
        <v>89</v>
      </c>
      <c r="AT121" s="184" t="s">
        <v>80</v>
      </c>
      <c r="AU121" s="184" t="s">
        <v>89</v>
      </c>
      <c r="AY121" s="183" t="s">
        <v>136</v>
      </c>
      <c r="BK121" s="185">
        <f>SUM(BK122:BK192)</f>
        <v>0</v>
      </c>
    </row>
    <row r="122" spans="1:65" s="2" customFormat="1" ht="24.2" customHeight="1">
      <c r="A122" s="33"/>
      <c r="B122" s="34"/>
      <c r="C122" s="188" t="s">
        <v>89</v>
      </c>
      <c r="D122" s="188" t="s">
        <v>139</v>
      </c>
      <c r="E122" s="189" t="s">
        <v>140</v>
      </c>
      <c r="F122" s="190" t="s">
        <v>141</v>
      </c>
      <c r="G122" s="191" t="s">
        <v>142</v>
      </c>
      <c r="H122" s="192">
        <v>100</v>
      </c>
      <c r="I122" s="193"/>
      <c r="J122" s="193"/>
      <c r="K122" s="194">
        <f>ROUND(P122*H122,2)</f>
        <v>0</v>
      </c>
      <c r="L122" s="190" t="s">
        <v>143</v>
      </c>
      <c r="M122" s="38"/>
      <c r="N122" s="195" t="s">
        <v>1</v>
      </c>
      <c r="O122" s="196" t="s">
        <v>44</v>
      </c>
      <c r="P122" s="197">
        <f>I122+J122</f>
        <v>0</v>
      </c>
      <c r="Q122" s="197">
        <f>ROUND(I122*H122,2)</f>
        <v>0</v>
      </c>
      <c r="R122" s="197">
        <f>ROUND(J122*H122,2)</f>
        <v>0</v>
      </c>
      <c r="S122" s="70"/>
      <c r="T122" s="198">
        <f>S122*H122</f>
        <v>0</v>
      </c>
      <c r="U122" s="198">
        <v>1.7</v>
      </c>
      <c r="V122" s="198">
        <f>U122*H122</f>
        <v>170</v>
      </c>
      <c r="W122" s="198">
        <v>0</v>
      </c>
      <c r="X122" s="199">
        <f>W122*H122</f>
        <v>0</v>
      </c>
      <c r="Y122" s="33"/>
      <c r="Z122" s="33"/>
      <c r="AA122" s="33"/>
      <c r="AB122" s="33"/>
      <c r="AC122" s="33"/>
      <c r="AD122" s="33"/>
      <c r="AE122" s="33"/>
      <c r="AR122" s="200" t="s">
        <v>144</v>
      </c>
      <c r="AT122" s="200" t="s">
        <v>139</v>
      </c>
      <c r="AU122" s="200" t="s">
        <v>91</v>
      </c>
      <c r="AY122" s="16" t="s">
        <v>136</v>
      </c>
      <c r="BE122" s="201">
        <f>IF(O122="základní",K122,0)</f>
        <v>0</v>
      </c>
      <c r="BF122" s="201">
        <f>IF(O122="snížená",K122,0)</f>
        <v>0</v>
      </c>
      <c r="BG122" s="201">
        <f>IF(O122="zákl. přenesená",K122,0)</f>
        <v>0</v>
      </c>
      <c r="BH122" s="201">
        <f>IF(O122="sníž. přenesená",K122,0)</f>
        <v>0</v>
      </c>
      <c r="BI122" s="201">
        <f>IF(O122="nulová",K122,0)</f>
        <v>0</v>
      </c>
      <c r="BJ122" s="16" t="s">
        <v>89</v>
      </c>
      <c r="BK122" s="201">
        <f>ROUND(P122*H122,2)</f>
        <v>0</v>
      </c>
      <c r="BL122" s="16" t="s">
        <v>144</v>
      </c>
      <c r="BM122" s="200" t="s">
        <v>336</v>
      </c>
    </row>
    <row r="123" spans="1:65" s="2" customFormat="1" ht="19.5">
      <c r="A123" s="33"/>
      <c r="B123" s="34"/>
      <c r="C123" s="35"/>
      <c r="D123" s="202" t="s">
        <v>146</v>
      </c>
      <c r="E123" s="35"/>
      <c r="F123" s="203" t="s">
        <v>147</v>
      </c>
      <c r="G123" s="35"/>
      <c r="H123" s="35"/>
      <c r="I123" s="204"/>
      <c r="J123" s="204"/>
      <c r="K123" s="35"/>
      <c r="L123" s="35"/>
      <c r="M123" s="38"/>
      <c r="N123" s="205"/>
      <c r="O123" s="206"/>
      <c r="P123" s="70"/>
      <c r="Q123" s="70"/>
      <c r="R123" s="70"/>
      <c r="S123" s="70"/>
      <c r="T123" s="70"/>
      <c r="U123" s="70"/>
      <c r="V123" s="70"/>
      <c r="W123" s="70"/>
      <c r="X123" s="71"/>
      <c r="Y123" s="33"/>
      <c r="Z123" s="33"/>
      <c r="AA123" s="33"/>
      <c r="AB123" s="33"/>
      <c r="AC123" s="33"/>
      <c r="AD123" s="33"/>
      <c r="AE123" s="33"/>
      <c r="AT123" s="16" t="s">
        <v>146</v>
      </c>
      <c r="AU123" s="16" t="s">
        <v>91</v>
      </c>
    </row>
    <row r="124" spans="1:65" s="2" customFormat="1" ht="24.2" customHeight="1">
      <c r="A124" s="33"/>
      <c r="B124" s="34"/>
      <c r="C124" s="188" t="s">
        <v>91</v>
      </c>
      <c r="D124" s="188" t="s">
        <v>139</v>
      </c>
      <c r="E124" s="189" t="s">
        <v>148</v>
      </c>
      <c r="F124" s="190" t="s">
        <v>149</v>
      </c>
      <c r="G124" s="191" t="s">
        <v>150</v>
      </c>
      <c r="H124" s="192">
        <v>2.2000000000000002</v>
      </c>
      <c r="I124" s="193"/>
      <c r="J124" s="193"/>
      <c r="K124" s="194">
        <f>ROUND(P124*H124,2)</f>
        <v>0</v>
      </c>
      <c r="L124" s="190" t="s">
        <v>151</v>
      </c>
      <c r="M124" s="38"/>
      <c r="N124" s="195" t="s">
        <v>1</v>
      </c>
      <c r="O124" s="196" t="s">
        <v>44</v>
      </c>
      <c r="P124" s="197">
        <f>I124+J124</f>
        <v>0</v>
      </c>
      <c r="Q124" s="197">
        <f>ROUND(I124*H124,2)</f>
        <v>0</v>
      </c>
      <c r="R124" s="197">
        <f>ROUND(J124*H124,2)</f>
        <v>0</v>
      </c>
      <c r="S124" s="70"/>
      <c r="T124" s="198">
        <f>S124*H124</f>
        <v>0</v>
      </c>
      <c r="U124" s="198">
        <v>0</v>
      </c>
      <c r="V124" s="198">
        <f>U124*H124</f>
        <v>0</v>
      </c>
      <c r="W124" s="198">
        <v>0</v>
      </c>
      <c r="X124" s="199">
        <f>W124*H124</f>
        <v>0</v>
      </c>
      <c r="Y124" s="33"/>
      <c r="Z124" s="33"/>
      <c r="AA124" s="33"/>
      <c r="AB124" s="33"/>
      <c r="AC124" s="33"/>
      <c r="AD124" s="33"/>
      <c r="AE124" s="33"/>
      <c r="AR124" s="200" t="s">
        <v>144</v>
      </c>
      <c r="AT124" s="200" t="s">
        <v>139</v>
      </c>
      <c r="AU124" s="200" t="s">
        <v>91</v>
      </c>
      <c r="AY124" s="16" t="s">
        <v>136</v>
      </c>
      <c r="BE124" s="201">
        <f>IF(O124="základní",K124,0)</f>
        <v>0</v>
      </c>
      <c r="BF124" s="201">
        <f>IF(O124="snížená",K124,0)</f>
        <v>0</v>
      </c>
      <c r="BG124" s="201">
        <f>IF(O124="zákl. přenesená",K124,0)</f>
        <v>0</v>
      </c>
      <c r="BH124" s="201">
        <f>IF(O124="sníž. přenesená",K124,0)</f>
        <v>0</v>
      </c>
      <c r="BI124" s="201">
        <f>IF(O124="nulová",K124,0)</f>
        <v>0</v>
      </c>
      <c r="BJ124" s="16" t="s">
        <v>89</v>
      </c>
      <c r="BK124" s="201">
        <f>ROUND(P124*H124,2)</f>
        <v>0</v>
      </c>
      <c r="BL124" s="16" t="s">
        <v>144</v>
      </c>
      <c r="BM124" s="200" t="s">
        <v>337</v>
      </c>
    </row>
    <row r="125" spans="1:65" s="2" customFormat="1" ht="19.5">
      <c r="A125" s="33"/>
      <c r="B125" s="34"/>
      <c r="C125" s="35"/>
      <c r="D125" s="202" t="s">
        <v>146</v>
      </c>
      <c r="E125" s="35"/>
      <c r="F125" s="203" t="s">
        <v>153</v>
      </c>
      <c r="G125" s="35"/>
      <c r="H125" s="35"/>
      <c r="I125" s="204"/>
      <c r="J125" s="204"/>
      <c r="K125" s="35"/>
      <c r="L125" s="35"/>
      <c r="M125" s="38"/>
      <c r="N125" s="205"/>
      <c r="O125" s="206"/>
      <c r="P125" s="70"/>
      <c r="Q125" s="70"/>
      <c r="R125" s="70"/>
      <c r="S125" s="70"/>
      <c r="T125" s="70"/>
      <c r="U125" s="70"/>
      <c r="V125" s="70"/>
      <c r="W125" s="70"/>
      <c r="X125" s="71"/>
      <c r="Y125" s="33"/>
      <c r="Z125" s="33"/>
      <c r="AA125" s="33"/>
      <c r="AB125" s="33"/>
      <c r="AC125" s="33"/>
      <c r="AD125" s="33"/>
      <c r="AE125" s="33"/>
      <c r="AT125" s="16" t="s">
        <v>146</v>
      </c>
      <c r="AU125" s="16" t="s">
        <v>91</v>
      </c>
    </row>
    <row r="126" spans="1:65" s="2" customFormat="1" ht="19.5">
      <c r="A126" s="33"/>
      <c r="B126" s="34"/>
      <c r="C126" s="35"/>
      <c r="D126" s="202" t="s">
        <v>154</v>
      </c>
      <c r="E126" s="35"/>
      <c r="F126" s="207" t="s">
        <v>155</v>
      </c>
      <c r="G126" s="35"/>
      <c r="H126" s="35"/>
      <c r="I126" s="204"/>
      <c r="J126" s="204"/>
      <c r="K126" s="35"/>
      <c r="L126" s="35"/>
      <c r="M126" s="38"/>
      <c r="N126" s="205"/>
      <c r="O126" s="206"/>
      <c r="P126" s="70"/>
      <c r="Q126" s="70"/>
      <c r="R126" s="70"/>
      <c r="S126" s="70"/>
      <c r="T126" s="70"/>
      <c r="U126" s="70"/>
      <c r="V126" s="70"/>
      <c r="W126" s="70"/>
      <c r="X126" s="71"/>
      <c r="Y126" s="33"/>
      <c r="Z126" s="33"/>
      <c r="AA126" s="33"/>
      <c r="AB126" s="33"/>
      <c r="AC126" s="33"/>
      <c r="AD126" s="33"/>
      <c r="AE126" s="33"/>
      <c r="AT126" s="16" t="s">
        <v>154</v>
      </c>
      <c r="AU126" s="16" t="s">
        <v>91</v>
      </c>
    </row>
    <row r="127" spans="1:65" s="2" customFormat="1" ht="24.2" customHeight="1">
      <c r="A127" s="33"/>
      <c r="B127" s="34"/>
      <c r="C127" s="188" t="s">
        <v>156</v>
      </c>
      <c r="D127" s="188" t="s">
        <v>139</v>
      </c>
      <c r="E127" s="189" t="s">
        <v>338</v>
      </c>
      <c r="F127" s="190" t="s">
        <v>339</v>
      </c>
      <c r="G127" s="191" t="s">
        <v>159</v>
      </c>
      <c r="H127" s="192">
        <v>4</v>
      </c>
      <c r="I127" s="193"/>
      <c r="J127" s="193"/>
      <c r="K127" s="194">
        <f>ROUND(P127*H127,2)</f>
        <v>0</v>
      </c>
      <c r="L127" s="190" t="s">
        <v>143</v>
      </c>
      <c r="M127" s="38"/>
      <c r="N127" s="195" t="s">
        <v>1</v>
      </c>
      <c r="O127" s="196" t="s">
        <v>44</v>
      </c>
      <c r="P127" s="197">
        <f>I127+J127</f>
        <v>0</v>
      </c>
      <c r="Q127" s="197">
        <f>ROUND(I127*H127,2)</f>
        <v>0</v>
      </c>
      <c r="R127" s="197">
        <f>ROUND(J127*H127,2)</f>
        <v>0</v>
      </c>
      <c r="S127" s="70"/>
      <c r="T127" s="198">
        <f>S127*H127</f>
        <v>0</v>
      </c>
      <c r="U127" s="198">
        <v>0</v>
      </c>
      <c r="V127" s="198">
        <f>U127*H127</f>
        <v>0</v>
      </c>
      <c r="W127" s="198">
        <v>0</v>
      </c>
      <c r="X127" s="199">
        <f>W127*H127</f>
        <v>0</v>
      </c>
      <c r="Y127" s="33"/>
      <c r="Z127" s="33"/>
      <c r="AA127" s="33"/>
      <c r="AB127" s="33"/>
      <c r="AC127" s="33"/>
      <c r="AD127" s="33"/>
      <c r="AE127" s="33"/>
      <c r="AR127" s="200" t="s">
        <v>144</v>
      </c>
      <c r="AT127" s="200" t="s">
        <v>139</v>
      </c>
      <c r="AU127" s="200" t="s">
        <v>91</v>
      </c>
      <c r="AY127" s="16" t="s">
        <v>136</v>
      </c>
      <c r="BE127" s="201">
        <f>IF(O127="základní",K127,0)</f>
        <v>0</v>
      </c>
      <c r="BF127" s="201">
        <f>IF(O127="snížená",K127,0)</f>
        <v>0</v>
      </c>
      <c r="BG127" s="201">
        <f>IF(O127="zákl. přenesená",K127,0)</f>
        <v>0</v>
      </c>
      <c r="BH127" s="201">
        <f>IF(O127="sníž. přenesená",K127,0)</f>
        <v>0</v>
      </c>
      <c r="BI127" s="201">
        <f>IF(O127="nulová",K127,0)</f>
        <v>0</v>
      </c>
      <c r="BJ127" s="16" t="s">
        <v>89</v>
      </c>
      <c r="BK127" s="201">
        <f>ROUND(P127*H127,2)</f>
        <v>0</v>
      </c>
      <c r="BL127" s="16" t="s">
        <v>144</v>
      </c>
      <c r="BM127" s="200" t="s">
        <v>340</v>
      </c>
    </row>
    <row r="128" spans="1:65" s="2" customFormat="1" ht="48.75">
      <c r="A128" s="33"/>
      <c r="B128" s="34"/>
      <c r="C128" s="35"/>
      <c r="D128" s="202" t="s">
        <v>146</v>
      </c>
      <c r="E128" s="35"/>
      <c r="F128" s="203" t="s">
        <v>341</v>
      </c>
      <c r="G128" s="35"/>
      <c r="H128" s="35"/>
      <c r="I128" s="204"/>
      <c r="J128" s="204"/>
      <c r="K128" s="35"/>
      <c r="L128" s="35"/>
      <c r="M128" s="38"/>
      <c r="N128" s="205"/>
      <c r="O128" s="206"/>
      <c r="P128" s="70"/>
      <c r="Q128" s="70"/>
      <c r="R128" s="70"/>
      <c r="S128" s="70"/>
      <c r="T128" s="70"/>
      <c r="U128" s="70"/>
      <c r="V128" s="70"/>
      <c r="W128" s="70"/>
      <c r="X128" s="71"/>
      <c r="Y128" s="33"/>
      <c r="Z128" s="33"/>
      <c r="AA128" s="33"/>
      <c r="AB128" s="33"/>
      <c r="AC128" s="33"/>
      <c r="AD128" s="33"/>
      <c r="AE128" s="33"/>
      <c r="AT128" s="16" t="s">
        <v>146</v>
      </c>
      <c r="AU128" s="16" t="s">
        <v>91</v>
      </c>
    </row>
    <row r="129" spans="1:65" s="2" customFormat="1" ht="19.5">
      <c r="A129" s="33"/>
      <c r="B129" s="34"/>
      <c r="C129" s="35"/>
      <c r="D129" s="202" t="s">
        <v>154</v>
      </c>
      <c r="E129" s="35"/>
      <c r="F129" s="207" t="s">
        <v>342</v>
      </c>
      <c r="G129" s="35"/>
      <c r="H129" s="35"/>
      <c r="I129" s="204"/>
      <c r="J129" s="204"/>
      <c r="K129" s="35"/>
      <c r="L129" s="35"/>
      <c r="M129" s="38"/>
      <c r="N129" s="205"/>
      <c r="O129" s="206"/>
      <c r="P129" s="70"/>
      <c r="Q129" s="70"/>
      <c r="R129" s="70"/>
      <c r="S129" s="70"/>
      <c r="T129" s="70"/>
      <c r="U129" s="70"/>
      <c r="V129" s="70"/>
      <c r="W129" s="70"/>
      <c r="X129" s="71"/>
      <c r="Y129" s="33"/>
      <c r="Z129" s="33"/>
      <c r="AA129" s="33"/>
      <c r="AB129" s="33"/>
      <c r="AC129" s="33"/>
      <c r="AD129" s="33"/>
      <c r="AE129" s="33"/>
      <c r="AT129" s="16" t="s">
        <v>154</v>
      </c>
      <c r="AU129" s="16" t="s">
        <v>91</v>
      </c>
    </row>
    <row r="130" spans="1:65" s="2" customFormat="1" ht="24.2" customHeight="1">
      <c r="A130" s="33"/>
      <c r="B130" s="34"/>
      <c r="C130" s="188" t="s">
        <v>144</v>
      </c>
      <c r="D130" s="188" t="s">
        <v>139</v>
      </c>
      <c r="E130" s="189" t="s">
        <v>343</v>
      </c>
      <c r="F130" s="190" t="s">
        <v>344</v>
      </c>
      <c r="G130" s="191" t="s">
        <v>159</v>
      </c>
      <c r="H130" s="192">
        <v>4</v>
      </c>
      <c r="I130" s="193"/>
      <c r="J130" s="193"/>
      <c r="K130" s="194">
        <f>ROUND(P130*H130,2)</f>
        <v>0</v>
      </c>
      <c r="L130" s="190" t="s">
        <v>143</v>
      </c>
      <c r="M130" s="38"/>
      <c r="N130" s="195" t="s">
        <v>1</v>
      </c>
      <c r="O130" s="196" t="s">
        <v>44</v>
      </c>
      <c r="P130" s="197">
        <f>I130+J130</f>
        <v>0</v>
      </c>
      <c r="Q130" s="197">
        <f>ROUND(I130*H130,2)</f>
        <v>0</v>
      </c>
      <c r="R130" s="197">
        <f>ROUND(J130*H130,2)</f>
        <v>0</v>
      </c>
      <c r="S130" s="70"/>
      <c r="T130" s="198">
        <f>S130*H130</f>
        <v>0</v>
      </c>
      <c r="U130" s="198">
        <v>0</v>
      </c>
      <c r="V130" s="198">
        <f>U130*H130</f>
        <v>0</v>
      </c>
      <c r="W130" s="198">
        <v>0</v>
      </c>
      <c r="X130" s="199">
        <f>W130*H130</f>
        <v>0</v>
      </c>
      <c r="Y130" s="33"/>
      <c r="Z130" s="33"/>
      <c r="AA130" s="33"/>
      <c r="AB130" s="33"/>
      <c r="AC130" s="33"/>
      <c r="AD130" s="33"/>
      <c r="AE130" s="33"/>
      <c r="AR130" s="200" t="s">
        <v>144</v>
      </c>
      <c r="AT130" s="200" t="s">
        <v>139</v>
      </c>
      <c r="AU130" s="200" t="s">
        <v>91</v>
      </c>
      <c r="AY130" s="16" t="s">
        <v>136</v>
      </c>
      <c r="BE130" s="201">
        <f>IF(O130="základní",K130,0)</f>
        <v>0</v>
      </c>
      <c r="BF130" s="201">
        <f>IF(O130="snížená",K130,0)</f>
        <v>0</v>
      </c>
      <c r="BG130" s="201">
        <f>IF(O130="zákl. přenesená",K130,0)</f>
        <v>0</v>
      </c>
      <c r="BH130" s="201">
        <f>IF(O130="sníž. přenesená",K130,0)</f>
        <v>0</v>
      </c>
      <c r="BI130" s="201">
        <f>IF(O130="nulová",K130,0)</f>
        <v>0</v>
      </c>
      <c r="BJ130" s="16" t="s">
        <v>89</v>
      </c>
      <c r="BK130" s="201">
        <f>ROUND(P130*H130,2)</f>
        <v>0</v>
      </c>
      <c r="BL130" s="16" t="s">
        <v>144</v>
      </c>
      <c r="BM130" s="200" t="s">
        <v>345</v>
      </c>
    </row>
    <row r="131" spans="1:65" s="2" customFormat="1" ht="19.5">
      <c r="A131" s="33"/>
      <c r="B131" s="34"/>
      <c r="C131" s="35"/>
      <c r="D131" s="202" t="s">
        <v>146</v>
      </c>
      <c r="E131" s="35"/>
      <c r="F131" s="203" t="s">
        <v>346</v>
      </c>
      <c r="G131" s="35"/>
      <c r="H131" s="35"/>
      <c r="I131" s="204"/>
      <c r="J131" s="204"/>
      <c r="K131" s="35"/>
      <c r="L131" s="35"/>
      <c r="M131" s="38"/>
      <c r="N131" s="205"/>
      <c r="O131" s="206"/>
      <c r="P131" s="70"/>
      <c r="Q131" s="70"/>
      <c r="R131" s="70"/>
      <c r="S131" s="70"/>
      <c r="T131" s="70"/>
      <c r="U131" s="70"/>
      <c r="V131" s="70"/>
      <c r="W131" s="70"/>
      <c r="X131" s="71"/>
      <c r="Y131" s="33"/>
      <c r="Z131" s="33"/>
      <c r="AA131" s="33"/>
      <c r="AB131" s="33"/>
      <c r="AC131" s="33"/>
      <c r="AD131" s="33"/>
      <c r="AE131" s="33"/>
      <c r="AT131" s="16" t="s">
        <v>146</v>
      </c>
      <c r="AU131" s="16" t="s">
        <v>91</v>
      </c>
    </row>
    <row r="132" spans="1:65" s="2" customFormat="1" ht="24.2" customHeight="1">
      <c r="A132" s="33"/>
      <c r="B132" s="34"/>
      <c r="C132" s="188" t="s">
        <v>137</v>
      </c>
      <c r="D132" s="188" t="s">
        <v>139</v>
      </c>
      <c r="E132" s="189" t="s">
        <v>347</v>
      </c>
      <c r="F132" s="190" t="s">
        <v>348</v>
      </c>
      <c r="G132" s="191" t="s">
        <v>159</v>
      </c>
      <c r="H132" s="192">
        <v>150</v>
      </c>
      <c r="I132" s="193"/>
      <c r="J132" s="193"/>
      <c r="K132" s="194">
        <f>ROUND(P132*H132,2)</f>
        <v>0</v>
      </c>
      <c r="L132" s="190" t="s">
        <v>151</v>
      </c>
      <c r="M132" s="38"/>
      <c r="N132" s="195" t="s">
        <v>1</v>
      </c>
      <c r="O132" s="196" t="s">
        <v>44</v>
      </c>
      <c r="P132" s="197">
        <f>I132+J132</f>
        <v>0</v>
      </c>
      <c r="Q132" s="197">
        <f>ROUND(I132*H132,2)</f>
        <v>0</v>
      </c>
      <c r="R132" s="197">
        <f>ROUND(J132*H132,2)</f>
        <v>0</v>
      </c>
      <c r="S132" s="70"/>
      <c r="T132" s="198">
        <f>S132*H132</f>
        <v>0</v>
      </c>
      <c r="U132" s="198">
        <v>0</v>
      </c>
      <c r="V132" s="198">
        <f>U132*H132</f>
        <v>0</v>
      </c>
      <c r="W132" s="198">
        <v>0</v>
      </c>
      <c r="X132" s="199">
        <f>W132*H132</f>
        <v>0</v>
      </c>
      <c r="Y132" s="33"/>
      <c r="Z132" s="33"/>
      <c r="AA132" s="33"/>
      <c r="AB132" s="33"/>
      <c r="AC132" s="33"/>
      <c r="AD132" s="33"/>
      <c r="AE132" s="33"/>
      <c r="AR132" s="200" t="s">
        <v>144</v>
      </c>
      <c r="AT132" s="200" t="s">
        <v>139</v>
      </c>
      <c r="AU132" s="200" t="s">
        <v>91</v>
      </c>
      <c r="AY132" s="16" t="s">
        <v>136</v>
      </c>
      <c r="BE132" s="201">
        <f>IF(O132="základní",K132,0)</f>
        <v>0</v>
      </c>
      <c r="BF132" s="201">
        <f>IF(O132="snížená",K132,0)</f>
        <v>0</v>
      </c>
      <c r="BG132" s="201">
        <f>IF(O132="zákl. přenesená",K132,0)</f>
        <v>0</v>
      </c>
      <c r="BH132" s="201">
        <f>IF(O132="sníž. přenesená",K132,0)</f>
        <v>0</v>
      </c>
      <c r="BI132" s="201">
        <f>IF(O132="nulová",K132,0)</f>
        <v>0</v>
      </c>
      <c r="BJ132" s="16" t="s">
        <v>89</v>
      </c>
      <c r="BK132" s="201">
        <f>ROUND(P132*H132,2)</f>
        <v>0</v>
      </c>
      <c r="BL132" s="16" t="s">
        <v>144</v>
      </c>
      <c r="BM132" s="200" t="s">
        <v>349</v>
      </c>
    </row>
    <row r="133" spans="1:65" s="2" customFormat="1" ht="29.25">
      <c r="A133" s="33"/>
      <c r="B133" s="34"/>
      <c r="C133" s="35"/>
      <c r="D133" s="202" t="s">
        <v>146</v>
      </c>
      <c r="E133" s="35"/>
      <c r="F133" s="203" t="s">
        <v>350</v>
      </c>
      <c r="G133" s="35"/>
      <c r="H133" s="35"/>
      <c r="I133" s="204"/>
      <c r="J133" s="204"/>
      <c r="K133" s="35"/>
      <c r="L133" s="35"/>
      <c r="M133" s="38"/>
      <c r="N133" s="205"/>
      <c r="O133" s="206"/>
      <c r="P133" s="70"/>
      <c r="Q133" s="70"/>
      <c r="R133" s="70"/>
      <c r="S133" s="70"/>
      <c r="T133" s="70"/>
      <c r="U133" s="70"/>
      <c r="V133" s="70"/>
      <c r="W133" s="70"/>
      <c r="X133" s="71"/>
      <c r="Y133" s="33"/>
      <c r="Z133" s="33"/>
      <c r="AA133" s="33"/>
      <c r="AB133" s="33"/>
      <c r="AC133" s="33"/>
      <c r="AD133" s="33"/>
      <c r="AE133" s="33"/>
      <c r="AT133" s="16" t="s">
        <v>146</v>
      </c>
      <c r="AU133" s="16" t="s">
        <v>91</v>
      </c>
    </row>
    <row r="134" spans="1:65" s="2" customFormat="1" ht="24.2" customHeight="1">
      <c r="A134" s="33"/>
      <c r="B134" s="34"/>
      <c r="C134" s="188" t="s">
        <v>174</v>
      </c>
      <c r="D134" s="188" t="s">
        <v>139</v>
      </c>
      <c r="E134" s="189" t="s">
        <v>162</v>
      </c>
      <c r="F134" s="190" t="s">
        <v>163</v>
      </c>
      <c r="G134" s="191" t="s">
        <v>164</v>
      </c>
      <c r="H134" s="192">
        <v>28</v>
      </c>
      <c r="I134" s="193"/>
      <c r="J134" s="193"/>
      <c r="K134" s="194">
        <f>ROUND(P134*H134,2)</f>
        <v>0</v>
      </c>
      <c r="L134" s="190" t="s">
        <v>151</v>
      </c>
      <c r="M134" s="38"/>
      <c r="N134" s="195" t="s">
        <v>1</v>
      </c>
      <c r="O134" s="196" t="s">
        <v>44</v>
      </c>
      <c r="P134" s="197">
        <f>I134+J134</f>
        <v>0</v>
      </c>
      <c r="Q134" s="197">
        <f>ROUND(I134*H134,2)</f>
        <v>0</v>
      </c>
      <c r="R134" s="197">
        <f>ROUND(J134*H134,2)</f>
        <v>0</v>
      </c>
      <c r="S134" s="70"/>
      <c r="T134" s="198">
        <f>S134*H134</f>
        <v>0</v>
      </c>
      <c r="U134" s="198">
        <v>0</v>
      </c>
      <c r="V134" s="198">
        <f>U134*H134</f>
        <v>0</v>
      </c>
      <c r="W134" s="198">
        <v>0</v>
      </c>
      <c r="X134" s="199">
        <f>W134*H134</f>
        <v>0</v>
      </c>
      <c r="Y134" s="33"/>
      <c r="Z134" s="33"/>
      <c r="AA134" s="33"/>
      <c r="AB134" s="33"/>
      <c r="AC134" s="33"/>
      <c r="AD134" s="33"/>
      <c r="AE134" s="33"/>
      <c r="AR134" s="200" t="s">
        <v>144</v>
      </c>
      <c r="AT134" s="200" t="s">
        <v>139</v>
      </c>
      <c r="AU134" s="200" t="s">
        <v>91</v>
      </c>
      <c r="AY134" s="16" t="s">
        <v>136</v>
      </c>
      <c r="BE134" s="201">
        <f>IF(O134="základní",K134,0)</f>
        <v>0</v>
      </c>
      <c r="BF134" s="201">
        <f>IF(O134="snížená",K134,0)</f>
        <v>0</v>
      </c>
      <c r="BG134" s="201">
        <f>IF(O134="zákl. přenesená",K134,0)</f>
        <v>0</v>
      </c>
      <c r="BH134" s="201">
        <f>IF(O134="sníž. přenesená",K134,0)</f>
        <v>0</v>
      </c>
      <c r="BI134" s="201">
        <f>IF(O134="nulová",K134,0)</f>
        <v>0</v>
      </c>
      <c r="BJ134" s="16" t="s">
        <v>89</v>
      </c>
      <c r="BK134" s="201">
        <f>ROUND(P134*H134,2)</f>
        <v>0</v>
      </c>
      <c r="BL134" s="16" t="s">
        <v>144</v>
      </c>
      <c r="BM134" s="200" t="s">
        <v>351</v>
      </c>
    </row>
    <row r="135" spans="1:65" s="2" customFormat="1" ht="29.25">
      <c r="A135" s="33"/>
      <c r="B135" s="34"/>
      <c r="C135" s="35"/>
      <c r="D135" s="202" t="s">
        <v>146</v>
      </c>
      <c r="E135" s="35"/>
      <c r="F135" s="203" t="s">
        <v>166</v>
      </c>
      <c r="G135" s="35"/>
      <c r="H135" s="35"/>
      <c r="I135" s="204"/>
      <c r="J135" s="204"/>
      <c r="K135" s="35"/>
      <c r="L135" s="35"/>
      <c r="M135" s="38"/>
      <c r="N135" s="205"/>
      <c r="O135" s="206"/>
      <c r="P135" s="70"/>
      <c r="Q135" s="70"/>
      <c r="R135" s="70"/>
      <c r="S135" s="70"/>
      <c r="T135" s="70"/>
      <c r="U135" s="70"/>
      <c r="V135" s="70"/>
      <c r="W135" s="70"/>
      <c r="X135" s="71"/>
      <c r="Y135" s="33"/>
      <c r="Z135" s="33"/>
      <c r="AA135" s="33"/>
      <c r="AB135" s="33"/>
      <c r="AC135" s="33"/>
      <c r="AD135" s="33"/>
      <c r="AE135" s="33"/>
      <c r="AT135" s="16" t="s">
        <v>146</v>
      </c>
      <c r="AU135" s="16" t="s">
        <v>91</v>
      </c>
    </row>
    <row r="136" spans="1:65" s="2" customFormat="1" ht="19.5">
      <c r="A136" s="33"/>
      <c r="B136" s="34"/>
      <c r="C136" s="35"/>
      <c r="D136" s="202" t="s">
        <v>154</v>
      </c>
      <c r="E136" s="35"/>
      <c r="F136" s="207" t="s">
        <v>167</v>
      </c>
      <c r="G136" s="35"/>
      <c r="H136" s="35"/>
      <c r="I136" s="204"/>
      <c r="J136" s="204"/>
      <c r="K136" s="35"/>
      <c r="L136" s="35"/>
      <c r="M136" s="38"/>
      <c r="N136" s="205"/>
      <c r="O136" s="206"/>
      <c r="P136" s="70"/>
      <c r="Q136" s="70"/>
      <c r="R136" s="70"/>
      <c r="S136" s="70"/>
      <c r="T136" s="70"/>
      <c r="U136" s="70"/>
      <c r="V136" s="70"/>
      <c r="W136" s="70"/>
      <c r="X136" s="71"/>
      <c r="Y136" s="33"/>
      <c r="Z136" s="33"/>
      <c r="AA136" s="33"/>
      <c r="AB136" s="33"/>
      <c r="AC136" s="33"/>
      <c r="AD136" s="33"/>
      <c r="AE136" s="33"/>
      <c r="AT136" s="16" t="s">
        <v>154</v>
      </c>
      <c r="AU136" s="16" t="s">
        <v>91</v>
      </c>
    </row>
    <row r="137" spans="1:65" s="13" customFormat="1" ht="11.25">
      <c r="B137" s="208"/>
      <c r="C137" s="209"/>
      <c r="D137" s="202" t="s">
        <v>168</v>
      </c>
      <c r="E137" s="210" t="s">
        <v>1</v>
      </c>
      <c r="F137" s="211" t="s">
        <v>352</v>
      </c>
      <c r="G137" s="209"/>
      <c r="H137" s="212">
        <v>28</v>
      </c>
      <c r="I137" s="213"/>
      <c r="J137" s="213"/>
      <c r="K137" s="209"/>
      <c r="L137" s="209"/>
      <c r="M137" s="214"/>
      <c r="N137" s="215"/>
      <c r="O137" s="216"/>
      <c r="P137" s="216"/>
      <c r="Q137" s="216"/>
      <c r="R137" s="216"/>
      <c r="S137" s="216"/>
      <c r="T137" s="216"/>
      <c r="U137" s="216"/>
      <c r="V137" s="216"/>
      <c r="W137" s="216"/>
      <c r="X137" s="217"/>
      <c r="AT137" s="218" t="s">
        <v>168</v>
      </c>
      <c r="AU137" s="218" t="s">
        <v>91</v>
      </c>
      <c r="AV137" s="13" t="s">
        <v>91</v>
      </c>
      <c r="AW137" s="13" t="s">
        <v>5</v>
      </c>
      <c r="AX137" s="13" t="s">
        <v>89</v>
      </c>
      <c r="AY137" s="218" t="s">
        <v>136</v>
      </c>
    </row>
    <row r="138" spans="1:65" s="2" customFormat="1" ht="24.2" customHeight="1">
      <c r="A138" s="33"/>
      <c r="B138" s="34"/>
      <c r="C138" s="188" t="s">
        <v>180</v>
      </c>
      <c r="D138" s="188" t="s">
        <v>139</v>
      </c>
      <c r="E138" s="189" t="s">
        <v>353</v>
      </c>
      <c r="F138" s="190" t="s">
        <v>354</v>
      </c>
      <c r="G138" s="191" t="s">
        <v>164</v>
      </c>
      <c r="H138" s="192">
        <v>4390</v>
      </c>
      <c r="I138" s="193"/>
      <c r="J138" s="193"/>
      <c r="K138" s="194">
        <f>ROUND(P138*H138,2)</f>
        <v>0</v>
      </c>
      <c r="L138" s="190" t="s">
        <v>143</v>
      </c>
      <c r="M138" s="38"/>
      <c r="N138" s="195" t="s">
        <v>1</v>
      </c>
      <c r="O138" s="196" t="s">
        <v>44</v>
      </c>
      <c r="P138" s="197">
        <f>I138+J138</f>
        <v>0</v>
      </c>
      <c r="Q138" s="197">
        <f>ROUND(I138*H138,2)</f>
        <v>0</v>
      </c>
      <c r="R138" s="197">
        <f>ROUND(J138*H138,2)</f>
        <v>0</v>
      </c>
      <c r="S138" s="70"/>
      <c r="T138" s="198">
        <f>S138*H138</f>
        <v>0</v>
      </c>
      <c r="U138" s="198">
        <v>0</v>
      </c>
      <c r="V138" s="198">
        <f>U138*H138</f>
        <v>0</v>
      </c>
      <c r="W138" s="198">
        <v>0</v>
      </c>
      <c r="X138" s="199">
        <f>W138*H138</f>
        <v>0</v>
      </c>
      <c r="Y138" s="33"/>
      <c r="Z138" s="33"/>
      <c r="AA138" s="33"/>
      <c r="AB138" s="33"/>
      <c r="AC138" s="33"/>
      <c r="AD138" s="33"/>
      <c r="AE138" s="33"/>
      <c r="AR138" s="200" t="s">
        <v>144</v>
      </c>
      <c r="AT138" s="200" t="s">
        <v>139</v>
      </c>
      <c r="AU138" s="200" t="s">
        <v>91</v>
      </c>
      <c r="AY138" s="16" t="s">
        <v>136</v>
      </c>
      <c r="BE138" s="201">
        <f>IF(O138="základní",K138,0)</f>
        <v>0</v>
      </c>
      <c r="BF138" s="201">
        <f>IF(O138="snížená",K138,0)</f>
        <v>0</v>
      </c>
      <c r="BG138" s="201">
        <f>IF(O138="zákl. přenesená",K138,0)</f>
        <v>0</v>
      </c>
      <c r="BH138" s="201">
        <f>IF(O138="sníž. přenesená",K138,0)</f>
        <v>0</v>
      </c>
      <c r="BI138" s="201">
        <f>IF(O138="nulová",K138,0)</f>
        <v>0</v>
      </c>
      <c r="BJ138" s="16" t="s">
        <v>89</v>
      </c>
      <c r="BK138" s="201">
        <f>ROUND(P138*H138,2)</f>
        <v>0</v>
      </c>
      <c r="BL138" s="16" t="s">
        <v>144</v>
      </c>
      <c r="BM138" s="200" t="s">
        <v>355</v>
      </c>
    </row>
    <row r="139" spans="1:65" s="2" customFormat="1" ht="39">
      <c r="A139" s="33"/>
      <c r="B139" s="34"/>
      <c r="C139" s="35"/>
      <c r="D139" s="202" t="s">
        <v>146</v>
      </c>
      <c r="E139" s="35"/>
      <c r="F139" s="203" t="s">
        <v>356</v>
      </c>
      <c r="G139" s="35"/>
      <c r="H139" s="35"/>
      <c r="I139" s="204"/>
      <c r="J139" s="204"/>
      <c r="K139" s="35"/>
      <c r="L139" s="35"/>
      <c r="M139" s="38"/>
      <c r="N139" s="205"/>
      <c r="O139" s="206"/>
      <c r="P139" s="70"/>
      <c r="Q139" s="70"/>
      <c r="R139" s="70"/>
      <c r="S139" s="70"/>
      <c r="T139" s="70"/>
      <c r="U139" s="70"/>
      <c r="V139" s="70"/>
      <c r="W139" s="70"/>
      <c r="X139" s="71"/>
      <c r="Y139" s="33"/>
      <c r="Z139" s="33"/>
      <c r="AA139" s="33"/>
      <c r="AB139" s="33"/>
      <c r="AC139" s="33"/>
      <c r="AD139" s="33"/>
      <c r="AE139" s="33"/>
      <c r="AT139" s="16" t="s">
        <v>146</v>
      </c>
      <c r="AU139" s="16" t="s">
        <v>91</v>
      </c>
    </row>
    <row r="140" spans="1:65" s="2" customFormat="1" ht="19.5">
      <c r="A140" s="33"/>
      <c r="B140" s="34"/>
      <c r="C140" s="35"/>
      <c r="D140" s="202" t="s">
        <v>154</v>
      </c>
      <c r="E140" s="35"/>
      <c r="F140" s="207" t="s">
        <v>167</v>
      </c>
      <c r="G140" s="35"/>
      <c r="H140" s="35"/>
      <c r="I140" s="204"/>
      <c r="J140" s="204"/>
      <c r="K140" s="35"/>
      <c r="L140" s="35"/>
      <c r="M140" s="38"/>
      <c r="N140" s="205"/>
      <c r="O140" s="206"/>
      <c r="P140" s="70"/>
      <c r="Q140" s="70"/>
      <c r="R140" s="70"/>
      <c r="S140" s="70"/>
      <c r="T140" s="70"/>
      <c r="U140" s="70"/>
      <c r="V140" s="70"/>
      <c r="W140" s="70"/>
      <c r="X140" s="71"/>
      <c r="Y140" s="33"/>
      <c r="Z140" s="33"/>
      <c r="AA140" s="33"/>
      <c r="AB140" s="33"/>
      <c r="AC140" s="33"/>
      <c r="AD140" s="33"/>
      <c r="AE140" s="33"/>
      <c r="AT140" s="16" t="s">
        <v>154</v>
      </c>
      <c r="AU140" s="16" t="s">
        <v>91</v>
      </c>
    </row>
    <row r="141" spans="1:65" s="2" customFormat="1" ht="24.2" customHeight="1">
      <c r="A141" s="33"/>
      <c r="B141" s="34"/>
      <c r="C141" s="188" t="s">
        <v>186</v>
      </c>
      <c r="D141" s="188" t="s">
        <v>139</v>
      </c>
      <c r="E141" s="189" t="s">
        <v>175</v>
      </c>
      <c r="F141" s="190" t="s">
        <v>176</v>
      </c>
      <c r="G141" s="191" t="s">
        <v>159</v>
      </c>
      <c r="H141" s="192">
        <v>220</v>
      </c>
      <c r="I141" s="193"/>
      <c r="J141" s="193"/>
      <c r="K141" s="194">
        <f>ROUND(P141*H141,2)</f>
        <v>0</v>
      </c>
      <c r="L141" s="190" t="s">
        <v>143</v>
      </c>
      <c r="M141" s="38"/>
      <c r="N141" s="195" t="s">
        <v>1</v>
      </c>
      <c r="O141" s="196" t="s">
        <v>44</v>
      </c>
      <c r="P141" s="197">
        <f>I141+J141</f>
        <v>0</v>
      </c>
      <c r="Q141" s="197">
        <f>ROUND(I141*H141,2)</f>
        <v>0</v>
      </c>
      <c r="R141" s="197">
        <f>ROUND(J141*H141,2)</f>
        <v>0</v>
      </c>
      <c r="S141" s="70"/>
      <c r="T141" s="198">
        <f>S141*H141</f>
        <v>0</v>
      </c>
      <c r="U141" s="198">
        <v>0</v>
      </c>
      <c r="V141" s="198">
        <f>U141*H141</f>
        <v>0</v>
      </c>
      <c r="W141" s="198">
        <v>0</v>
      </c>
      <c r="X141" s="199">
        <f>W141*H141</f>
        <v>0</v>
      </c>
      <c r="Y141" s="33"/>
      <c r="Z141" s="33"/>
      <c r="AA141" s="33"/>
      <c r="AB141" s="33"/>
      <c r="AC141" s="33"/>
      <c r="AD141" s="33"/>
      <c r="AE141" s="33"/>
      <c r="AR141" s="200" t="s">
        <v>144</v>
      </c>
      <c r="AT141" s="200" t="s">
        <v>139</v>
      </c>
      <c r="AU141" s="200" t="s">
        <v>91</v>
      </c>
      <c r="AY141" s="16" t="s">
        <v>136</v>
      </c>
      <c r="BE141" s="201">
        <f>IF(O141="základní",K141,0)</f>
        <v>0</v>
      </c>
      <c r="BF141" s="201">
        <f>IF(O141="snížená",K141,0)</f>
        <v>0</v>
      </c>
      <c r="BG141" s="201">
        <f>IF(O141="zákl. přenesená",K141,0)</f>
        <v>0</v>
      </c>
      <c r="BH141" s="201">
        <f>IF(O141="sníž. přenesená",K141,0)</f>
        <v>0</v>
      </c>
      <c r="BI141" s="201">
        <f>IF(O141="nulová",K141,0)</f>
        <v>0</v>
      </c>
      <c r="BJ141" s="16" t="s">
        <v>89</v>
      </c>
      <c r="BK141" s="201">
        <f>ROUND(P141*H141,2)</f>
        <v>0</v>
      </c>
      <c r="BL141" s="16" t="s">
        <v>144</v>
      </c>
      <c r="BM141" s="200" t="s">
        <v>357</v>
      </c>
    </row>
    <row r="142" spans="1:65" s="2" customFormat="1" ht="19.5">
      <c r="A142" s="33"/>
      <c r="B142" s="34"/>
      <c r="C142" s="35"/>
      <c r="D142" s="202" t="s">
        <v>146</v>
      </c>
      <c r="E142" s="35"/>
      <c r="F142" s="203" t="s">
        <v>178</v>
      </c>
      <c r="G142" s="35"/>
      <c r="H142" s="35"/>
      <c r="I142" s="204"/>
      <c r="J142" s="204"/>
      <c r="K142" s="35"/>
      <c r="L142" s="35"/>
      <c r="M142" s="38"/>
      <c r="N142" s="205"/>
      <c r="O142" s="206"/>
      <c r="P142" s="70"/>
      <c r="Q142" s="70"/>
      <c r="R142" s="70"/>
      <c r="S142" s="70"/>
      <c r="T142" s="70"/>
      <c r="U142" s="70"/>
      <c r="V142" s="70"/>
      <c r="W142" s="70"/>
      <c r="X142" s="71"/>
      <c r="Y142" s="33"/>
      <c r="Z142" s="33"/>
      <c r="AA142" s="33"/>
      <c r="AB142" s="33"/>
      <c r="AC142" s="33"/>
      <c r="AD142" s="33"/>
      <c r="AE142" s="33"/>
      <c r="AT142" s="16" t="s">
        <v>146</v>
      </c>
      <c r="AU142" s="16" t="s">
        <v>91</v>
      </c>
    </row>
    <row r="143" spans="1:65" s="2" customFormat="1" ht="19.5">
      <c r="A143" s="33"/>
      <c r="B143" s="34"/>
      <c r="C143" s="35"/>
      <c r="D143" s="202" t="s">
        <v>154</v>
      </c>
      <c r="E143" s="35"/>
      <c r="F143" s="207" t="s">
        <v>179</v>
      </c>
      <c r="G143" s="35"/>
      <c r="H143" s="35"/>
      <c r="I143" s="204"/>
      <c r="J143" s="204"/>
      <c r="K143" s="35"/>
      <c r="L143" s="35"/>
      <c r="M143" s="38"/>
      <c r="N143" s="205"/>
      <c r="O143" s="206"/>
      <c r="P143" s="70"/>
      <c r="Q143" s="70"/>
      <c r="R143" s="70"/>
      <c r="S143" s="70"/>
      <c r="T143" s="70"/>
      <c r="U143" s="70"/>
      <c r="V143" s="70"/>
      <c r="W143" s="70"/>
      <c r="X143" s="71"/>
      <c r="Y143" s="33"/>
      <c r="Z143" s="33"/>
      <c r="AA143" s="33"/>
      <c r="AB143" s="33"/>
      <c r="AC143" s="33"/>
      <c r="AD143" s="33"/>
      <c r="AE143" s="33"/>
      <c r="AT143" s="16" t="s">
        <v>154</v>
      </c>
      <c r="AU143" s="16" t="s">
        <v>91</v>
      </c>
    </row>
    <row r="144" spans="1:65" s="2" customFormat="1" ht="24.2" customHeight="1">
      <c r="A144" s="33"/>
      <c r="B144" s="34"/>
      <c r="C144" s="188" t="s">
        <v>193</v>
      </c>
      <c r="D144" s="188" t="s">
        <v>139</v>
      </c>
      <c r="E144" s="189" t="s">
        <v>181</v>
      </c>
      <c r="F144" s="190" t="s">
        <v>182</v>
      </c>
      <c r="G144" s="191" t="s">
        <v>159</v>
      </c>
      <c r="H144" s="192">
        <v>16</v>
      </c>
      <c r="I144" s="193"/>
      <c r="J144" s="193"/>
      <c r="K144" s="194">
        <f>ROUND(P144*H144,2)</f>
        <v>0</v>
      </c>
      <c r="L144" s="190" t="s">
        <v>151</v>
      </c>
      <c r="M144" s="38"/>
      <c r="N144" s="195" t="s">
        <v>1</v>
      </c>
      <c r="O144" s="196" t="s">
        <v>44</v>
      </c>
      <c r="P144" s="197">
        <f>I144+J144</f>
        <v>0</v>
      </c>
      <c r="Q144" s="197">
        <f>ROUND(I144*H144,2)</f>
        <v>0</v>
      </c>
      <c r="R144" s="197">
        <f>ROUND(J144*H144,2)</f>
        <v>0</v>
      </c>
      <c r="S144" s="70"/>
      <c r="T144" s="198">
        <f>S144*H144</f>
        <v>0</v>
      </c>
      <c r="U144" s="198">
        <v>0</v>
      </c>
      <c r="V144" s="198">
        <f>U144*H144</f>
        <v>0</v>
      </c>
      <c r="W144" s="198">
        <v>0</v>
      </c>
      <c r="X144" s="199">
        <f>W144*H144</f>
        <v>0</v>
      </c>
      <c r="Y144" s="33"/>
      <c r="Z144" s="33"/>
      <c r="AA144" s="33"/>
      <c r="AB144" s="33"/>
      <c r="AC144" s="33"/>
      <c r="AD144" s="33"/>
      <c r="AE144" s="33"/>
      <c r="AR144" s="200" t="s">
        <v>144</v>
      </c>
      <c r="AT144" s="200" t="s">
        <v>139</v>
      </c>
      <c r="AU144" s="200" t="s">
        <v>91</v>
      </c>
      <c r="AY144" s="16" t="s">
        <v>136</v>
      </c>
      <c r="BE144" s="201">
        <f>IF(O144="základní",K144,0)</f>
        <v>0</v>
      </c>
      <c r="BF144" s="201">
        <f>IF(O144="snížená",K144,0)</f>
        <v>0</v>
      </c>
      <c r="BG144" s="201">
        <f>IF(O144="zákl. přenesená",K144,0)</f>
        <v>0</v>
      </c>
      <c r="BH144" s="201">
        <f>IF(O144="sníž. přenesená",K144,0)</f>
        <v>0</v>
      </c>
      <c r="BI144" s="201">
        <f>IF(O144="nulová",K144,0)</f>
        <v>0</v>
      </c>
      <c r="BJ144" s="16" t="s">
        <v>89</v>
      </c>
      <c r="BK144" s="201">
        <f>ROUND(P144*H144,2)</f>
        <v>0</v>
      </c>
      <c r="BL144" s="16" t="s">
        <v>144</v>
      </c>
      <c r="BM144" s="200" t="s">
        <v>358</v>
      </c>
    </row>
    <row r="145" spans="1:65" s="2" customFormat="1" ht="19.5">
      <c r="A145" s="33"/>
      <c r="B145" s="34"/>
      <c r="C145" s="35"/>
      <c r="D145" s="202" t="s">
        <v>146</v>
      </c>
      <c r="E145" s="35"/>
      <c r="F145" s="203" t="s">
        <v>184</v>
      </c>
      <c r="G145" s="35"/>
      <c r="H145" s="35"/>
      <c r="I145" s="204"/>
      <c r="J145" s="204"/>
      <c r="K145" s="35"/>
      <c r="L145" s="35"/>
      <c r="M145" s="38"/>
      <c r="N145" s="205"/>
      <c r="O145" s="206"/>
      <c r="P145" s="70"/>
      <c r="Q145" s="70"/>
      <c r="R145" s="70"/>
      <c r="S145" s="70"/>
      <c r="T145" s="70"/>
      <c r="U145" s="70"/>
      <c r="V145" s="70"/>
      <c r="W145" s="70"/>
      <c r="X145" s="71"/>
      <c r="Y145" s="33"/>
      <c r="Z145" s="33"/>
      <c r="AA145" s="33"/>
      <c r="AB145" s="33"/>
      <c r="AC145" s="33"/>
      <c r="AD145" s="33"/>
      <c r="AE145" s="33"/>
      <c r="AT145" s="16" t="s">
        <v>146</v>
      </c>
      <c r="AU145" s="16" t="s">
        <v>91</v>
      </c>
    </row>
    <row r="146" spans="1:65" s="2" customFormat="1" ht="19.5">
      <c r="A146" s="33"/>
      <c r="B146" s="34"/>
      <c r="C146" s="35"/>
      <c r="D146" s="202" t="s">
        <v>154</v>
      </c>
      <c r="E146" s="35"/>
      <c r="F146" s="207" t="s">
        <v>185</v>
      </c>
      <c r="G146" s="35"/>
      <c r="H146" s="35"/>
      <c r="I146" s="204"/>
      <c r="J146" s="204"/>
      <c r="K146" s="35"/>
      <c r="L146" s="35"/>
      <c r="M146" s="38"/>
      <c r="N146" s="205"/>
      <c r="O146" s="206"/>
      <c r="P146" s="70"/>
      <c r="Q146" s="70"/>
      <c r="R146" s="70"/>
      <c r="S146" s="70"/>
      <c r="T146" s="70"/>
      <c r="U146" s="70"/>
      <c r="V146" s="70"/>
      <c r="W146" s="70"/>
      <c r="X146" s="71"/>
      <c r="Y146" s="33"/>
      <c r="Z146" s="33"/>
      <c r="AA146" s="33"/>
      <c r="AB146" s="33"/>
      <c r="AC146" s="33"/>
      <c r="AD146" s="33"/>
      <c r="AE146" s="33"/>
      <c r="AT146" s="16" t="s">
        <v>154</v>
      </c>
      <c r="AU146" s="16" t="s">
        <v>91</v>
      </c>
    </row>
    <row r="147" spans="1:65" s="2" customFormat="1" ht="24.2" customHeight="1">
      <c r="A147" s="33"/>
      <c r="B147" s="34"/>
      <c r="C147" s="188" t="s">
        <v>198</v>
      </c>
      <c r="D147" s="188" t="s">
        <v>139</v>
      </c>
      <c r="E147" s="189" t="s">
        <v>187</v>
      </c>
      <c r="F147" s="190" t="s">
        <v>188</v>
      </c>
      <c r="G147" s="191" t="s">
        <v>189</v>
      </c>
      <c r="H147" s="192">
        <v>30</v>
      </c>
      <c r="I147" s="193"/>
      <c r="J147" s="193"/>
      <c r="K147" s="194">
        <f>ROUND(P147*H147,2)</f>
        <v>0</v>
      </c>
      <c r="L147" s="190" t="s">
        <v>143</v>
      </c>
      <c r="M147" s="38"/>
      <c r="N147" s="195" t="s">
        <v>1</v>
      </c>
      <c r="O147" s="196" t="s">
        <v>44</v>
      </c>
      <c r="P147" s="197">
        <f>I147+J147</f>
        <v>0</v>
      </c>
      <c r="Q147" s="197">
        <f>ROUND(I147*H147,2)</f>
        <v>0</v>
      </c>
      <c r="R147" s="197">
        <f>ROUND(J147*H147,2)</f>
        <v>0</v>
      </c>
      <c r="S147" s="70"/>
      <c r="T147" s="198">
        <f>S147*H147</f>
        <v>0</v>
      </c>
      <c r="U147" s="198">
        <v>0</v>
      </c>
      <c r="V147" s="198">
        <f>U147*H147</f>
        <v>0</v>
      </c>
      <c r="W147" s="198">
        <v>0</v>
      </c>
      <c r="X147" s="199">
        <f>W147*H147</f>
        <v>0</v>
      </c>
      <c r="Y147" s="33"/>
      <c r="Z147" s="33"/>
      <c r="AA147" s="33"/>
      <c r="AB147" s="33"/>
      <c r="AC147" s="33"/>
      <c r="AD147" s="33"/>
      <c r="AE147" s="33"/>
      <c r="AR147" s="200" t="s">
        <v>144</v>
      </c>
      <c r="AT147" s="200" t="s">
        <v>139</v>
      </c>
      <c r="AU147" s="200" t="s">
        <v>91</v>
      </c>
      <c r="AY147" s="16" t="s">
        <v>136</v>
      </c>
      <c r="BE147" s="201">
        <f>IF(O147="základní",K147,0)</f>
        <v>0</v>
      </c>
      <c r="BF147" s="201">
        <f>IF(O147="snížená",K147,0)</f>
        <v>0</v>
      </c>
      <c r="BG147" s="201">
        <f>IF(O147="zákl. přenesená",K147,0)</f>
        <v>0</v>
      </c>
      <c r="BH147" s="201">
        <f>IF(O147="sníž. přenesená",K147,0)</f>
        <v>0</v>
      </c>
      <c r="BI147" s="201">
        <f>IF(O147="nulová",K147,0)</f>
        <v>0</v>
      </c>
      <c r="BJ147" s="16" t="s">
        <v>89</v>
      </c>
      <c r="BK147" s="201">
        <f>ROUND(P147*H147,2)</f>
        <v>0</v>
      </c>
      <c r="BL147" s="16" t="s">
        <v>144</v>
      </c>
      <c r="BM147" s="200" t="s">
        <v>359</v>
      </c>
    </row>
    <row r="148" spans="1:65" s="2" customFormat="1" ht="29.25">
      <c r="A148" s="33"/>
      <c r="B148" s="34"/>
      <c r="C148" s="35"/>
      <c r="D148" s="202" t="s">
        <v>146</v>
      </c>
      <c r="E148" s="35"/>
      <c r="F148" s="203" t="s">
        <v>191</v>
      </c>
      <c r="G148" s="35"/>
      <c r="H148" s="35"/>
      <c r="I148" s="204"/>
      <c r="J148" s="204"/>
      <c r="K148" s="35"/>
      <c r="L148" s="35"/>
      <c r="M148" s="38"/>
      <c r="N148" s="205"/>
      <c r="O148" s="206"/>
      <c r="P148" s="70"/>
      <c r="Q148" s="70"/>
      <c r="R148" s="70"/>
      <c r="S148" s="70"/>
      <c r="T148" s="70"/>
      <c r="U148" s="70"/>
      <c r="V148" s="70"/>
      <c r="W148" s="70"/>
      <c r="X148" s="71"/>
      <c r="Y148" s="33"/>
      <c r="Z148" s="33"/>
      <c r="AA148" s="33"/>
      <c r="AB148" s="33"/>
      <c r="AC148" s="33"/>
      <c r="AD148" s="33"/>
      <c r="AE148" s="33"/>
      <c r="AT148" s="16" t="s">
        <v>146</v>
      </c>
      <c r="AU148" s="16" t="s">
        <v>91</v>
      </c>
    </row>
    <row r="149" spans="1:65" s="2" customFormat="1" ht="19.5">
      <c r="A149" s="33"/>
      <c r="B149" s="34"/>
      <c r="C149" s="35"/>
      <c r="D149" s="202" t="s">
        <v>154</v>
      </c>
      <c r="E149" s="35"/>
      <c r="F149" s="207" t="s">
        <v>192</v>
      </c>
      <c r="G149" s="35"/>
      <c r="H149" s="35"/>
      <c r="I149" s="204"/>
      <c r="J149" s="204"/>
      <c r="K149" s="35"/>
      <c r="L149" s="35"/>
      <c r="M149" s="38"/>
      <c r="N149" s="205"/>
      <c r="O149" s="206"/>
      <c r="P149" s="70"/>
      <c r="Q149" s="70"/>
      <c r="R149" s="70"/>
      <c r="S149" s="70"/>
      <c r="T149" s="70"/>
      <c r="U149" s="70"/>
      <c r="V149" s="70"/>
      <c r="W149" s="70"/>
      <c r="X149" s="71"/>
      <c r="Y149" s="33"/>
      <c r="Z149" s="33"/>
      <c r="AA149" s="33"/>
      <c r="AB149" s="33"/>
      <c r="AC149" s="33"/>
      <c r="AD149" s="33"/>
      <c r="AE149" s="33"/>
      <c r="AT149" s="16" t="s">
        <v>154</v>
      </c>
      <c r="AU149" s="16" t="s">
        <v>91</v>
      </c>
    </row>
    <row r="150" spans="1:65" s="2" customFormat="1" ht="24.2" customHeight="1">
      <c r="A150" s="33"/>
      <c r="B150" s="34"/>
      <c r="C150" s="188" t="s">
        <v>203</v>
      </c>
      <c r="D150" s="188" t="s">
        <v>139</v>
      </c>
      <c r="E150" s="189" t="s">
        <v>194</v>
      </c>
      <c r="F150" s="190" t="s">
        <v>195</v>
      </c>
      <c r="G150" s="191" t="s">
        <v>189</v>
      </c>
      <c r="H150" s="192">
        <v>30</v>
      </c>
      <c r="I150" s="193"/>
      <c r="J150" s="193"/>
      <c r="K150" s="194">
        <f>ROUND(P150*H150,2)</f>
        <v>0</v>
      </c>
      <c r="L150" s="190" t="s">
        <v>143</v>
      </c>
      <c r="M150" s="38"/>
      <c r="N150" s="195" t="s">
        <v>1</v>
      </c>
      <c r="O150" s="196" t="s">
        <v>44</v>
      </c>
      <c r="P150" s="197">
        <f>I150+J150</f>
        <v>0</v>
      </c>
      <c r="Q150" s="197">
        <f>ROUND(I150*H150,2)</f>
        <v>0</v>
      </c>
      <c r="R150" s="197">
        <f>ROUND(J150*H150,2)</f>
        <v>0</v>
      </c>
      <c r="S150" s="70"/>
      <c r="T150" s="198">
        <f>S150*H150</f>
        <v>0</v>
      </c>
      <c r="U150" s="198">
        <v>0</v>
      </c>
      <c r="V150" s="198">
        <f>U150*H150</f>
        <v>0</v>
      </c>
      <c r="W150" s="198">
        <v>0</v>
      </c>
      <c r="X150" s="199">
        <f>W150*H150</f>
        <v>0</v>
      </c>
      <c r="Y150" s="33"/>
      <c r="Z150" s="33"/>
      <c r="AA150" s="33"/>
      <c r="AB150" s="33"/>
      <c r="AC150" s="33"/>
      <c r="AD150" s="33"/>
      <c r="AE150" s="33"/>
      <c r="AR150" s="200" t="s">
        <v>144</v>
      </c>
      <c r="AT150" s="200" t="s">
        <v>139</v>
      </c>
      <c r="AU150" s="200" t="s">
        <v>91</v>
      </c>
      <c r="AY150" s="16" t="s">
        <v>136</v>
      </c>
      <c r="BE150" s="201">
        <f>IF(O150="základní",K150,0)</f>
        <v>0</v>
      </c>
      <c r="BF150" s="201">
        <f>IF(O150="snížená",K150,0)</f>
        <v>0</v>
      </c>
      <c r="BG150" s="201">
        <f>IF(O150="zákl. přenesená",K150,0)</f>
        <v>0</v>
      </c>
      <c r="BH150" s="201">
        <f>IF(O150="sníž. přenesená",K150,0)</f>
        <v>0</v>
      </c>
      <c r="BI150" s="201">
        <f>IF(O150="nulová",K150,0)</f>
        <v>0</v>
      </c>
      <c r="BJ150" s="16" t="s">
        <v>89</v>
      </c>
      <c r="BK150" s="201">
        <f>ROUND(P150*H150,2)</f>
        <v>0</v>
      </c>
      <c r="BL150" s="16" t="s">
        <v>144</v>
      </c>
      <c r="BM150" s="200" t="s">
        <v>360</v>
      </c>
    </row>
    <row r="151" spans="1:65" s="2" customFormat="1" ht="29.25">
      <c r="A151" s="33"/>
      <c r="B151" s="34"/>
      <c r="C151" s="35"/>
      <c r="D151" s="202" t="s">
        <v>146</v>
      </c>
      <c r="E151" s="35"/>
      <c r="F151" s="203" t="s">
        <v>197</v>
      </c>
      <c r="G151" s="35"/>
      <c r="H151" s="35"/>
      <c r="I151" s="204"/>
      <c r="J151" s="204"/>
      <c r="K151" s="35"/>
      <c r="L151" s="35"/>
      <c r="M151" s="38"/>
      <c r="N151" s="205"/>
      <c r="O151" s="206"/>
      <c r="P151" s="70"/>
      <c r="Q151" s="70"/>
      <c r="R151" s="70"/>
      <c r="S151" s="70"/>
      <c r="T151" s="70"/>
      <c r="U151" s="70"/>
      <c r="V151" s="70"/>
      <c r="W151" s="70"/>
      <c r="X151" s="71"/>
      <c r="Y151" s="33"/>
      <c r="Z151" s="33"/>
      <c r="AA151" s="33"/>
      <c r="AB151" s="33"/>
      <c r="AC151" s="33"/>
      <c r="AD151" s="33"/>
      <c r="AE151" s="33"/>
      <c r="AT151" s="16" t="s">
        <v>146</v>
      </c>
      <c r="AU151" s="16" t="s">
        <v>91</v>
      </c>
    </row>
    <row r="152" spans="1:65" s="2" customFormat="1" ht="19.5">
      <c r="A152" s="33"/>
      <c r="B152" s="34"/>
      <c r="C152" s="35"/>
      <c r="D152" s="202" t="s">
        <v>154</v>
      </c>
      <c r="E152" s="35"/>
      <c r="F152" s="207" t="s">
        <v>192</v>
      </c>
      <c r="G152" s="35"/>
      <c r="H152" s="35"/>
      <c r="I152" s="204"/>
      <c r="J152" s="204"/>
      <c r="K152" s="35"/>
      <c r="L152" s="35"/>
      <c r="M152" s="38"/>
      <c r="N152" s="205"/>
      <c r="O152" s="206"/>
      <c r="P152" s="70"/>
      <c r="Q152" s="70"/>
      <c r="R152" s="70"/>
      <c r="S152" s="70"/>
      <c r="T152" s="70"/>
      <c r="U152" s="70"/>
      <c r="V152" s="70"/>
      <c r="W152" s="70"/>
      <c r="X152" s="71"/>
      <c r="Y152" s="33"/>
      <c r="Z152" s="33"/>
      <c r="AA152" s="33"/>
      <c r="AB152" s="33"/>
      <c r="AC152" s="33"/>
      <c r="AD152" s="33"/>
      <c r="AE152" s="33"/>
      <c r="AT152" s="16" t="s">
        <v>154</v>
      </c>
      <c r="AU152" s="16" t="s">
        <v>91</v>
      </c>
    </row>
    <row r="153" spans="1:65" s="2" customFormat="1" ht="24.2" customHeight="1">
      <c r="A153" s="33"/>
      <c r="B153" s="34"/>
      <c r="C153" s="188" t="s">
        <v>208</v>
      </c>
      <c r="D153" s="188" t="s">
        <v>139</v>
      </c>
      <c r="E153" s="189" t="s">
        <v>199</v>
      </c>
      <c r="F153" s="190" t="s">
        <v>200</v>
      </c>
      <c r="G153" s="191" t="s">
        <v>189</v>
      </c>
      <c r="H153" s="192">
        <v>2</v>
      </c>
      <c r="I153" s="193"/>
      <c r="J153" s="193"/>
      <c r="K153" s="194">
        <f>ROUND(P153*H153,2)</f>
        <v>0</v>
      </c>
      <c r="L153" s="190" t="s">
        <v>143</v>
      </c>
      <c r="M153" s="38"/>
      <c r="N153" s="195" t="s">
        <v>1</v>
      </c>
      <c r="O153" s="196" t="s">
        <v>44</v>
      </c>
      <c r="P153" s="197">
        <f>I153+J153</f>
        <v>0</v>
      </c>
      <c r="Q153" s="197">
        <f>ROUND(I153*H153,2)</f>
        <v>0</v>
      </c>
      <c r="R153" s="197">
        <f>ROUND(J153*H153,2)</f>
        <v>0</v>
      </c>
      <c r="S153" s="70"/>
      <c r="T153" s="198">
        <f>S153*H153</f>
        <v>0</v>
      </c>
      <c r="U153" s="198">
        <v>0</v>
      </c>
      <c r="V153" s="198">
        <f>U153*H153</f>
        <v>0</v>
      </c>
      <c r="W153" s="198">
        <v>0</v>
      </c>
      <c r="X153" s="199">
        <f>W153*H153</f>
        <v>0</v>
      </c>
      <c r="Y153" s="33"/>
      <c r="Z153" s="33"/>
      <c r="AA153" s="33"/>
      <c r="AB153" s="33"/>
      <c r="AC153" s="33"/>
      <c r="AD153" s="33"/>
      <c r="AE153" s="33"/>
      <c r="AR153" s="200" t="s">
        <v>144</v>
      </c>
      <c r="AT153" s="200" t="s">
        <v>139</v>
      </c>
      <c r="AU153" s="200" t="s">
        <v>91</v>
      </c>
      <c r="AY153" s="16" t="s">
        <v>136</v>
      </c>
      <c r="BE153" s="201">
        <f>IF(O153="základní",K153,0)</f>
        <v>0</v>
      </c>
      <c r="BF153" s="201">
        <f>IF(O153="snížená",K153,0)</f>
        <v>0</v>
      </c>
      <c r="BG153" s="201">
        <f>IF(O153="zákl. přenesená",K153,0)</f>
        <v>0</v>
      </c>
      <c r="BH153" s="201">
        <f>IF(O153="sníž. přenesená",K153,0)</f>
        <v>0</v>
      </c>
      <c r="BI153" s="201">
        <f>IF(O153="nulová",K153,0)</f>
        <v>0</v>
      </c>
      <c r="BJ153" s="16" t="s">
        <v>89</v>
      </c>
      <c r="BK153" s="201">
        <f>ROUND(P153*H153,2)</f>
        <v>0</v>
      </c>
      <c r="BL153" s="16" t="s">
        <v>144</v>
      </c>
      <c r="BM153" s="200" t="s">
        <v>361</v>
      </c>
    </row>
    <row r="154" spans="1:65" s="2" customFormat="1" ht="29.25">
      <c r="A154" s="33"/>
      <c r="B154" s="34"/>
      <c r="C154" s="35"/>
      <c r="D154" s="202" t="s">
        <v>146</v>
      </c>
      <c r="E154" s="35"/>
      <c r="F154" s="203" t="s">
        <v>202</v>
      </c>
      <c r="G154" s="35"/>
      <c r="H154" s="35"/>
      <c r="I154" s="204"/>
      <c r="J154" s="204"/>
      <c r="K154" s="35"/>
      <c r="L154" s="35"/>
      <c r="M154" s="38"/>
      <c r="N154" s="205"/>
      <c r="O154" s="206"/>
      <c r="P154" s="70"/>
      <c r="Q154" s="70"/>
      <c r="R154" s="70"/>
      <c r="S154" s="70"/>
      <c r="T154" s="70"/>
      <c r="U154" s="70"/>
      <c r="V154" s="70"/>
      <c r="W154" s="70"/>
      <c r="X154" s="71"/>
      <c r="Y154" s="33"/>
      <c r="Z154" s="33"/>
      <c r="AA154" s="33"/>
      <c r="AB154" s="33"/>
      <c r="AC154" s="33"/>
      <c r="AD154" s="33"/>
      <c r="AE154" s="33"/>
      <c r="AT154" s="16" t="s">
        <v>146</v>
      </c>
      <c r="AU154" s="16" t="s">
        <v>91</v>
      </c>
    </row>
    <row r="155" spans="1:65" s="2" customFormat="1" ht="24.2" customHeight="1">
      <c r="A155" s="33"/>
      <c r="B155" s="34"/>
      <c r="C155" s="188" t="s">
        <v>214</v>
      </c>
      <c r="D155" s="188" t="s">
        <v>139</v>
      </c>
      <c r="E155" s="189" t="s">
        <v>204</v>
      </c>
      <c r="F155" s="190" t="s">
        <v>205</v>
      </c>
      <c r="G155" s="191" t="s">
        <v>189</v>
      </c>
      <c r="H155" s="192">
        <v>2</v>
      </c>
      <c r="I155" s="193"/>
      <c r="J155" s="193"/>
      <c r="K155" s="194">
        <f>ROUND(P155*H155,2)</f>
        <v>0</v>
      </c>
      <c r="L155" s="190" t="s">
        <v>143</v>
      </c>
      <c r="M155" s="38"/>
      <c r="N155" s="195" t="s">
        <v>1</v>
      </c>
      <c r="O155" s="196" t="s">
        <v>44</v>
      </c>
      <c r="P155" s="197">
        <f>I155+J155</f>
        <v>0</v>
      </c>
      <c r="Q155" s="197">
        <f>ROUND(I155*H155,2)</f>
        <v>0</v>
      </c>
      <c r="R155" s="197">
        <f>ROUND(J155*H155,2)</f>
        <v>0</v>
      </c>
      <c r="S155" s="70"/>
      <c r="T155" s="198">
        <f>S155*H155</f>
        <v>0</v>
      </c>
      <c r="U155" s="198">
        <v>0</v>
      </c>
      <c r="V155" s="198">
        <f>U155*H155</f>
        <v>0</v>
      </c>
      <c r="W155" s="198">
        <v>0</v>
      </c>
      <c r="X155" s="199">
        <f>W155*H155</f>
        <v>0</v>
      </c>
      <c r="Y155" s="33"/>
      <c r="Z155" s="33"/>
      <c r="AA155" s="33"/>
      <c r="AB155" s="33"/>
      <c r="AC155" s="33"/>
      <c r="AD155" s="33"/>
      <c r="AE155" s="33"/>
      <c r="AR155" s="200" t="s">
        <v>144</v>
      </c>
      <c r="AT155" s="200" t="s">
        <v>139</v>
      </c>
      <c r="AU155" s="200" t="s">
        <v>91</v>
      </c>
      <c r="AY155" s="16" t="s">
        <v>136</v>
      </c>
      <c r="BE155" s="201">
        <f>IF(O155="základní",K155,0)</f>
        <v>0</v>
      </c>
      <c r="BF155" s="201">
        <f>IF(O155="snížená",K155,0)</f>
        <v>0</v>
      </c>
      <c r="BG155" s="201">
        <f>IF(O155="zákl. přenesená",K155,0)</f>
        <v>0</v>
      </c>
      <c r="BH155" s="201">
        <f>IF(O155="sníž. přenesená",K155,0)</f>
        <v>0</v>
      </c>
      <c r="BI155" s="201">
        <f>IF(O155="nulová",K155,0)</f>
        <v>0</v>
      </c>
      <c r="BJ155" s="16" t="s">
        <v>89</v>
      </c>
      <c r="BK155" s="201">
        <f>ROUND(P155*H155,2)</f>
        <v>0</v>
      </c>
      <c r="BL155" s="16" t="s">
        <v>144</v>
      </c>
      <c r="BM155" s="200" t="s">
        <v>362</v>
      </c>
    </row>
    <row r="156" spans="1:65" s="2" customFormat="1" ht="29.25">
      <c r="A156" s="33"/>
      <c r="B156" s="34"/>
      <c r="C156" s="35"/>
      <c r="D156" s="202" t="s">
        <v>146</v>
      </c>
      <c r="E156" s="35"/>
      <c r="F156" s="203" t="s">
        <v>207</v>
      </c>
      <c r="G156" s="35"/>
      <c r="H156" s="35"/>
      <c r="I156" s="204"/>
      <c r="J156" s="204"/>
      <c r="K156" s="35"/>
      <c r="L156" s="35"/>
      <c r="M156" s="38"/>
      <c r="N156" s="205"/>
      <c r="O156" s="206"/>
      <c r="P156" s="70"/>
      <c r="Q156" s="70"/>
      <c r="R156" s="70"/>
      <c r="S156" s="70"/>
      <c r="T156" s="70"/>
      <c r="U156" s="70"/>
      <c r="V156" s="70"/>
      <c r="W156" s="70"/>
      <c r="X156" s="71"/>
      <c r="Y156" s="33"/>
      <c r="Z156" s="33"/>
      <c r="AA156" s="33"/>
      <c r="AB156" s="33"/>
      <c r="AC156" s="33"/>
      <c r="AD156" s="33"/>
      <c r="AE156" s="33"/>
      <c r="AT156" s="16" t="s">
        <v>146</v>
      </c>
      <c r="AU156" s="16" t="s">
        <v>91</v>
      </c>
    </row>
    <row r="157" spans="1:65" s="2" customFormat="1" ht="24.2" customHeight="1">
      <c r="A157" s="33"/>
      <c r="B157" s="34"/>
      <c r="C157" s="188" t="s">
        <v>219</v>
      </c>
      <c r="D157" s="188" t="s">
        <v>139</v>
      </c>
      <c r="E157" s="189" t="s">
        <v>209</v>
      </c>
      <c r="F157" s="190" t="s">
        <v>210</v>
      </c>
      <c r="G157" s="191" t="s">
        <v>211</v>
      </c>
      <c r="H157" s="192">
        <v>100</v>
      </c>
      <c r="I157" s="193"/>
      <c r="J157" s="193"/>
      <c r="K157" s="194">
        <f>ROUND(P157*H157,2)</f>
        <v>0</v>
      </c>
      <c r="L157" s="190" t="s">
        <v>151</v>
      </c>
      <c r="M157" s="38"/>
      <c r="N157" s="195" t="s">
        <v>1</v>
      </c>
      <c r="O157" s="196" t="s">
        <v>44</v>
      </c>
      <c r="P157" s="197">
        <f>I157+J157</f>
        <v>0</v>
      </c>
      <c r="Q157" s="197">
        <f>ROUND(I157*H157,2)</f>
        <v>0</v>
      </c>
      <c r="R157" s="197">
        <f>ROUND(J157*H157,2)</f>
        <v>0</v>
      </c>
      <c r="S157" s="70"/>
      <c r="T157" s="198">
        <f>S157*H157</f>
        <v>0</v>
      </c>
      <c r="U157" s="198">
        <v>0</v>
      </c>
      <c r="V157" s="198">
        <f>U157*H157</f>
        <v>0</v>
      </c>
      <c r="W157" s="198">
        <v>0</v>
      </c>
      <c r="X157" s="199">
        <f>W157*H157</f>
        <v>0</v>
      </c>
      <c r="Y157" s="33"/>
      <c r="Z157" s="33"/>
      <c r="AA157" s="33"/>
      <c r="AB157" s="33"/>
      <c r="AC157" s="33"/>
      <c r="AD157" s="33"/>
      <c r="AE157" s="33"/>
      <c r="AR157" s="200" t="s">
        <v>144</v>
      </c>
      <c r="AT157" s="200" t="s">
        <v>139</v>
      </c>
      <c r="AU157" s="200" t="s">
        <v>91</v>
      </c>
      <c r="AY157" s="16" t="s">
        <v>136</v>
      </c>
      <c r="BE157" s="201">
        <f>IF(O157="základní",K157,0)</f>
        <v>0</v>
      </c>
      <c r="BF157" s="201">
        <f>IF(O157="snížená",K157,0)</f>
        <v>0</v>
      </c>
      <c r="BG157" s="201">
        <f>IF(O157="zákl. přenesená",K157,0)</f>
        <v>0</v>
      </c>
      <c r="BH157" s="201">
        <f>IF(O157="sníž. přenesená",K157,0)</f>
        <v>0</v>
      </c>
      <c r="BI157" s="201">
        <f>IF(O157="nulová",K157,0)</f>
        <v>0</v>
      </c>
      <c r="BJ157" s="16" t="s">
        <v>89</v>
      </c>
      <c r="BK157" s="201">
        <f>ROUND(P157*H157,2)</f>
        <v>0</v>
      </c>
      <c r="BL157" s="16" t="s">
        <v>144</v>
      </c>
      <c r="BM157" s="200" t="s">
        <v>363</v>
      </c>
    </row>
    <row r="158" spans="1:65" s="2" customFormat="1" ht="29.25">
      <c r="A158" s="33"/>
      <c r="B158" s="34"/>
      <c r="C158" s="35"/>
      <c r="D158" s="202" t="s">
        <v>146</v>
      </c>
      <c r="E158" s="35"/>
      <c r="F158" s="203" t="s">
        <v>213</v>
      </c>
      <c r="G158" s="35"/>
      <c r="H158" s="35"/>
      <c r="I158" s="204"/>
      <c r="J158" s="204"/>
      <c r="K158" s="35"/>
      <c r="L158" s="35"/>
      <c r="M158" s="38"/>
      <c r="N158" s="205"/>
      <c r="O158" s="206"/>
      <c r="P158" s="70"/>
      <c r="Q158" s="70"/>
      <c r="R158" s="70"/>
      <c r="S158" s="70"/>
      <c r="T158" s="70"/>
      <c r="U158" s="70"/>
      <c r="V158" s="70"/>
      <c r="W158" s="70"/>
      <c r="X158" s="71"/>
      <c r="Y158" s="33"/>
      <c r="Z158" s="33"/>
      <c r="AA158" s="33"/>
      <c r="AB158" s="33"/>
      <c r="AC158" s="33"/>
      <c r="AD158" s="33"/>
      <c r="AE158" s="33"/>
      <c r="AT158" s="16" t="s">
        <v>146</v>
      </c>
      <c r="AU158" s="16" t="s">
        <v>91</v>
      </c>
    </row>
    <row r="159" spans="1:65" s="2" customFormat="1" ht="24.2" customHeight="1">
      <c r="A159" s="33"/>
      <c r="B159" s="34"/>
      <c r="C159" s="188" t="s">
        <v>9</v>
      </c>
      <c r="D159" s="188" t="s">
        <v>139</v>
      </c>
      <c r="E159" s="189" t="s">
        <v>215</v>
      </c>
      <c r="F159" s="190" t="s">
        <v>216</v>
      </c>
      <c r="G159" s="191" t="s">
        <v>159</v>
      </c>
      <c r="H159" s="192">
        <v>200</v>
      </c>
      <c r="I159" s="193"/>
      <c r="J159" s="193"/>
      <c r="K159" s="194">
        <f>ROUND(P159*H159,2)</f>
        <v>0</v>
      </c>
      <c r="L159" s="190" t="s">
        <v>151</v>
      </c>
      <c r="M159" s="38"/>
      <c r="N159" s="195" t="s">
        <v>1</v>
      </c>
      <c r="O159" s="196" t="s">
        <v>44</v>
      </c>
      <c r="P159" s="197">
        <f>I159+J159</f>
        <v>0</v>
      </c>
      <c r="Q159" s="197">
        <f>ROUND(I159*H159,2)</f>
        <v>0</v>
      </c>
      <c r="R159" s="197">
        <f>ROUND(J159*H159,2)</f>
        <v>0</v>
      </c>
      <c r="S159" s="70"/>
      <c r="T159" s="198">
        <f>S159*H159</f>
        <v>0</v>
      </c>
      <c r="U159" s="198">
        <v>0</v>
      </c>
      <c r="V159" s="198">
        <f>U159*H159</f>
        <v>0</v>
      </c>
      <c r="W159" s="198">
        <v>0</v>
      </c>
      <c r="X159" s="199">
        <f>W159*H159</f>
        <v>0</v>
      </c>
      <c r="Y159" s="33"/>
      <c r="Z159" s="33"/>
      <c r="AA159" s="33"/>
      <c r="AB159" s="33"/>
      <c r="AC159" s="33"/>
      <c r="AD159" s="33"/>
      <c r="AE159" s="33"/>
      <c r="AR159" s="200" t="s">
        <v>144</v>
      </c>
      <c r="AT159" s="200" t="s">
        <v>139</v>
      </c>
      <c r="AU159" s="200" t="s">
        <v>91</v>
      </c>
      <c r="AY159" s="16" t="s">
        <v>136</v>
      </c>
      <c r="BE159" s="201">
        <f>IF(O159="základní",K159,0)</f>
        <v>0</v>
      </c>
      <c r="BF159" s="201">
        <f>IF(O159="snížená",K159,0)</f>
        <v>0</v>
      </c>
      <c r="BG159" s="201">
        <f>IF(O159="zákl. přenesená",K159,0)</f>
        <v>0</v>
      </c>
      <c r="BH159" s="201">
        <f>IF(O159="sníž. přenesená",K159,0)</f>
        <v>0</v>
      </c>
      <c r="BI159" s="201">
        <f>IF(O159="nulová",K159,0)</f>
        <v>0</v>
      </c>
      <c r="BJ159" s="16" t="s">
        <v>89</v>
      </c>
      <c r="BK159" s="201">
        <f>ROUND(P159*H159,2)</f>
        <v>0</v>
      </c>
      <c r="BL159" s="16" t="s">
        <v>144</v>
      </c>
      <c r="BM159" s="200" t="s">
        <v>364</v>
      </c>
    </row>
    <row r="160" spans="1:65" s="2" customFormat="1" ht="19.5">
      <c r="A160" s="33"/>
      <c r="B160" s="34"/>
      <c r="C160" s="35"/>
      <c r="D160" s="202" t="s">
        <v>146</v>
      </c>
      <c r="E160" s="35"/>
      <c r="F160" s="203" t="s">
        <v>218</v>
      </c>
      <c r="G160" s="35"/>
      <c r="H160" s="35"/>
      <c r="I160" s="204"/>
      <c r="J160" s="204"/>
      <c r="K160" s="35"/>
      <c r="L160" s="35"/>
      <c r="M160" s="38"/>
      <c r="N160" s="205"/>
      <c r="O160" s="206"/>
      <c r="P160" s="70"/>
      <c r="Q160" s="70"/>
      <c r="R160" s="70"/>
      <c r="S160" s="70"/>
      <c r="T160" s="70"/>
      <c r="U160" s="70"/>
      <c r="V160" s="70"/>
      <c r="W160" s="70"/>
      <c r="X160" s="71"/>
      <c r="Y160" s="33"/>
      <c r="Z160" s="33"/>
      <c r="AA160" s="33"/>
      <c r="AB160" s="33"/>
      <c r="AC160" s="33"/>
      <c r="AD160" s="33"/>
      <c r="AE160" s="33"/>
      <c r="AT160" s="16" t="s">
        <v>146</v>
      </c>
      <c r="AU160" s="16" t="s">
        <v>91</v>
      </c>
    </row>
    <row r="161" spans="1:65" s="2" customFormat="1" ht="24.2" customHeight="1">
      <c r="A161" s="33"/>
      <c r="B161" s="34"/>
      <c r="C161" s="188" t="s">
        <v>228</v>
      </c>
      <c r="D161" s="188" t="s">
        <v>139</v>
      </c>
      <c r="E161" s="189" t="s">
        <v>220</v>
      </c>
      <c r="F161" s="190" t="s">
        <v>221</v>
      </c>
      <c r="G161" s="191" t="s">
        <v>159</v>
      </c>
      <c r="H161" s="192">
        <v>152</v>
      </c>
      <c r="I161" s="193"/>
      <c r="J161" s="193"/>
      <c r="K161" s="194">
        <f>ROUND(P161*H161,2)</f>
        <v>0</v>
      </c>
      <c r="L161" s="190" t="s">
        <v>151</v>
      </c>
      <c r="M161" s="38"/>
      <c r="N161" s="195" t="s">
        <v>1</v>
      </c>
      <c r="O161" s="196" t="s">
        <v>44</v>
      </c>
      <c r="P161" s="197">
        <f>I161+J161</f>
        <v>0</v>
      </c>
      <c r="Q161" s="197">
        <f>ROUND(I161*H161,2)</f>
        <v>0</v>
      </c>
      <c r="R161" s="197">
        <f>ROUND(J161*H161,2)</f>
        <v>0</v>
      </c>
      <c r="S161" s="70"/>
      <c r="T161" s="198">
        <f>S161*H161</f>
        <v>0</v>
      </c>
      <c r="U161" s="198">
        <v>0</v>
      </c>
      <c r="V161" s="198">
        <f>U161*H161</f>
        <v>0</v>
      </c>
      <c r="W161" s="198">
        <v>0</v>
      </c>
      <c r="X161" s="199">
        <f>W161*H161</f>
        <v>0</v>
      </c>
      <c r="Y161" s="33"/>
      <c r="Z161" s="33"/>
      <c r="AA161" s="33"/>
      <c r="AB161" s="33"/>
      <c r="AC161" s="33"/>
      <c r="AD161" s="33"/>
      <c r="AE161" s="33"/>
      <c r="AR161" s="200" t="s">
        <v>144</v>
      </c>
      <c r="AT161" s="200" t="s">
        <v>139</v>
      </c>
      <c r="AU161" s="200" t="s">
        <v>91</v>
      </c>
      <c r="AY161" s="16" t="s">
        <v>136</v>
      </c>
      <c r="BE161" s="201">
        <f>IF(O161="základní",K161,0)</f>
        <v>0</v>
      </c>
      <c r="BF161" s="201">
        <f>IF(O161="snížená",K161,0)</f>
        <v>0</v>
      </c>
      <c r="BG161" s="201">
        <f>IF(O161="zákl. přenesená",K161,0)</f>
        <v>0</v>
      </c>
      <c r="BH161" s="201">
        <f>IF(O161="sníž. přenesená",K161,0)</f>
        <v>0</v>
      </c>
      <c r="BI161" s="201">
        <f>IF(O161="nulová",K161,0)</f>
        <v>0</v>
      </c>
      <c r="BJ161" s="16" t="s">
        <v>89</v>
      </c>
      <c r="BK161" s="201">
        <f>ROUND(P161*H161,2)</f>
        <v>0</v>
      </c>
      <c r="BL161" s="16" t="s">
        <v>144</v>
      </c>
      <c r="BM161" s="200" t="s">
        <v>365</v>
      </c>
    </row>
    <row r="162" spans="1:65" s="2" customFormat="1" ht="19.5">
      <c r="A162" s="33"/>
      <c r="B162" s="34"/>
      <c r="C162" s="35"/>
      <c r="D162" s="202" t="s">
        <v>146</v>
      </c>
      <c r="E162" s="35"/>
      <c r="F162" s="203" t="s">
        <v>223</v>
      </c>
      <c r="G162" s="35"/>
      <c r="H162" s="35"/>
      <c r="I162" s="204"/>
      <c r="J162" s="204"/>
      <c r="K162" s="35"/>
      <c r="L162" s="35"/>
      <c r="M162" s="38"/>
      <c r="N162" s="205"/>
      <c r="O162" s="206"/>
      <c r="P162" s="70"/>
      <c r="Q162" s="70"/>
      <c r="R162" s="70"/>
      <c r="S162" s="70"/>
      <c r="T162" s="70"/>
      <c r="U162" s="70"/>
      <c r="V162" s="70"/>
      <c r="W162" s="70"/>
      <c r="X162" s="71"/>
      <c r="Y162" s="33"/>
      <c r="Z162" s="33"/>
      <c r="AA162" s="33"/>
      <c r="AB162" s="33"/>
      <c r="AC162" s="33"/>
      <c r="AD162" s="33"/>
      <c r="AE162" s="33"/>
      <c r="AT162" s="16" t="s">
        <v>146</v>
      </c>
      <c r="AU162" s="16" t="s">
        <v>91</v>
      </c>
    </row>
    <row r="163" spans="1:65" s="2" customFormat="1" ht="24.2" customHeight="1">
      <c r="A163" s="33"/>
      <c r="B163" s="34"/>
      <c r="C163" s="188" t="s">
        <v>234</v>
      </c>
      <c r="D163" s="188" t="s">
        <v>139</v>
      </c>
      <c r="E163" s="189" t="s">
        <v>224</v>
      </c>
      <c r="F163" s="190" t="s">
        <v>225</v>
      </c>
      <c r="G163" s="191" t="s">
        <v>150</v>
      </c>
      <c r="H163" s="192">
        <v>2.2000000000000002</v>
      </c>
      <c r="I163" s="193"/>
      <c r="J163" s="193"/>
      <c r="K163" s="194">
        <f>ROUND(P163*H163,2)</f>
        <v>0</v>
      </c>
      <c r="L163" s="190" t="s">
        <v>143</v>
      </c>
      <c r="M163" s="38"/>
      <c r="N163" s="195" t="s">
        <v>1</v>
      </c>
      <c r="O163" s="196" t="s">
        <v>44</v>
      </c>
      <c r="P163" s="197">
        <f>I163+J163</f>
        <v>0</v>
      </c>
      <c r="Q163" s="197">
        <f>ROUND(I163*H163,2)</f>
        <v>0</v>
      </c>
      <c r="R163" s="197">
        <f>ROUND(J163*H163,2)</f>
        <v>0</v>
      </c>
      <c r="S163" s="70"/>
      <c r="T163" s="198">
        <f>S163*H163</f>
        <v>0</v>
      </c>
      <c r="U163" s="198">
        <v>0</v>
      </c>
      <c r="V163" s="198">
        <f>U163*H163</f>
        <v>0</v>
      </c>
      <c r="W163" s="198">
        <v>0</v>
      </c>
      <c r="X163" s="199">
        <f>W163*H163</f>
        <v>0</v>
      </c>
      <c r="Y163" s="33"/>
      <c r="Z163" s="33"/>
      <c r="AA163" s="33"/>
      <c r="AB163" s="33"/>
      <c r="AC163" s="33"/>
      <c r="AD163" s="33"/>
      <c r="AE163" s="33"/>
      <c r="AR163" s="200" t="s">
        <v>144</v>
      </c>
      <c r="AT163" s="200" t="s">
        <v>139</v>
      </c>
      <c r="AU163" s="200" t="s">
        <v>91</v>
      </c>
      <c r="AY163" s="16" t="s">
        <v>136</v>
      </c>
      <c r="BE163" s="201">
        <f>IF(O163="základní",K163,0)</f>
        <v>0</v>
      </c>
      <c r="BF163" s="201">
        <f>IF(O163="snížená",K163,0)</f>
        <v>0</v>
      </c>
      <c r="BG163" s="201">
        <f>IF(O163="zákl. přenesená",K163,0)</f>
        <v>0</v>
      </c>
      <c r="BH163" s="201">
        <f>IF(O163="sníž. přenesená",K163,0)</f>
        <v>0</v>
      </c>
      <c r="BI163" s="201">
        <f>IF(O163="nulová",K163,0)</f>
        <v>0</v>
      </c>
      <c r="BJ163" s="16" t="s">
        <v>89</v>
      </c>
      <c r="BK163" s="201">
        <f>ROUND(P163*H163,2)</f>
        <v>0</v>
      </c>
      <c r="BL163" s="16" t="s">
        <v>144</v>
      </c>
      <c r="BM163" s="200" t="s">
        <v>366</v>
      </c>
    </row>
    <row r="164" spans="1:65" s="2" customFormat="1" ht="39">
      <c r="A164" s="33"/>
      <c r="B164" s="34"/>
      <c r="C164" s="35"/>
      <c r="D164" s="202" t="s">
        <v>146</v>
      </c>
      <c r="E164" s="35"/>
      <c r="F164" s="203" t="s">
        <v>227</v>
      </c>
      <c r="G164" s="35"/>
      <c r="H164" s="35"/>
      <c r="I164" s="204"/>
      <c r="J164" s="204"/>
      <c r="K164" s="35"/>
      <c r="L164" s="35"/>
      <c r="M164" s="38"/>
      <c r="N164" s="205"/>
      <c r="O164" s="206"/>
      <c r="P164" s="70"/>
      <c r="Q164" s="70"/>
      <c r="R164" s="70"/>
      <c r="S164" s="70"/>
      <c r="T164" s="70"/>
      <c r="U164" s="70"/>
      <c r="V164" s="70"/>
      <c r="W164" s="70"/>
      <c r="X164" s="71"/>
      <c r="Y164" s="33"/>
      <c r="Z164" s="33"/>
      <c r="AA164" s="33"/>
      <c r="AB164" s="33"/>
      <c r="AC164" s="33"/>
      <c r="AD164" s="33"/>
      <c r="AE164" s="33"/>
      <c r="AT164" s="16" t="s">
        <v>146</v>
      </c>
      <c r="AU164" s="16" t="s">
        <v>91</v>
      </c>
    </row>
    <row r="165" spans="1:65" s="2" customFormat="1" ht="19.5">
      <c r="A165" s="33"/>
      <c r="B165" s="34"/>
      <c r="C165" s="35"/>
      <c r="D165" s="202" t="s">
        <v>154</v>
      </c>
      <c r="E165" s="35"/>
      <c r="F165" s="207" t="s">
        <v>155</v>
      </c>
      <c r="G165" s="35"/>
      <c r="H165" s="35"/>
      <c r="I165" s="204"/>
      <c r="J165" s="204"/>
      <c r="K165" s="35"/>
      <c r="L165" s="35"/>
      <c r="M165" s="38"/>
      <c r="N165" s="205"/>
      <c r="O165" s="206"/>
      <c r="P165" s="70"/>
      <c r="Q165" s="70"/>
      <c r="R165" s="70"/>
      <c r="S165" s="70"/>
      <c r="T165" s="70"/>
      <c r="U165" s="70"/>
      <c r="V165" s="70"/>
      <c r="W165" s="70"/>
      <c r="X165" s="71"/>
      <c r="Y165" s="33"/>
      <c r="Z165" s="33"/>
      <c r="AA165" s="33"/>
      <c r="AB165" s="33"/>
      <c r="AC165" s="33"/>
      <c r="AD165" s="33"/>
      <c r="AE165" s="33"/>
      <c r="AT165" s="16" t="s">
        <v>154</v>
      </c>
      <c r="AU165" s="16" t="s">
        <v>91</v>
      </c>
    </row>
    <row r="166" spans="1:65" s="2" customFormat="1" ht="24.2" customHeight="1">
      <c r="A166" s="33"/>
      <c r="B166" s="34"/>
      <c r="C166" s="188" t="s">
        <v>239</v>
      </c>
      <c r="D166" s="188" t="s">
        <v>139</v>
      </c>
      <c r="E166" s="189" t="s">
        <v>229</v>
      </c>
      <c r="F166" s="190" t="s">
        <v>230</v>
      </c>
      <c r="G166" s="191" t="s">
        <v>231</v>
      </c>
      <c r="H166" s="192">
        <v>76</v>
      </c>
      <c r="I166" s="193"/>
      <c r="J166" s="193"/>
      <c r="K166" s="194">
        <f>ROUND(P166*H166,2)</f>
        <v>0</v>
      </c>
      <c r="L166" s="190" t="s">
        <v>151</v>
      </c>
      <c r="M166" s="38"/>
      <c r="N166" s="195" t="s">
        <v>1</v>
      </c>
      <c r="O166" s="196" t="s">
        <v>44</v>
      </c>
      <c r="P166" s="197">
        <f>I166+J166</f>
        <v>0</v>
      </c>
      <c r="Q166" s="197">
        <f>ROUND(I166*H166,2)</f>
        <v>0</v>
      </c>
      <c r="R166" s="197">
        <f>ROUND(J166*H166,2)</f>
        <v>0</v>
      </c>
      <c r="S166" s="70"/>
      <c r="T166" s="198">
        <f>S166*H166</f>
        <v>0</v>
      </c>
      <c r="U166" s="198">
        <v>0</v>
      </c>
      <c r="V166" s="198">
        <f>U166*H166</f>
        <v>0</v>
      </c>
      <c r="W166" s="198">
        <v>0</v>
      </c>
      <c r="X166" s="199">
        <f>W166*H166</f>
        <v>0</v>
      </c>
      <c r="Y166" s="33"/>
      <c r="Z166" s="33"/>
      <c r="AA166" s="33"/>
      <c r="AB166" s="33"/>
      <c r="AC166" s="33"/>
      <c r="AD166" s="33"/>
      <c r="AE166" s="33"/>
      <c r="AR166" s="200" t="s">
        <v>144</v>
      </c>
      <c r="AT166" s="200" t="s">
        <v>139</v>
      </c>
      <c r="AU166" s="200" t="s">
        <v>91</v>
      </c>
      <c r="AY166" s="16" t="s">
        <v>136</v>
      </c>
      <c r="BE166" s="201">
        <f>IF(O166="základní",K166,0)</f>
        <v>0</v>
      </c>
      <c r="BF166" s="201">
        <f>IF(O166="snížená",K166,0)</f>
        <v>0</v>
      </c>
      <c r="BG166" s="201">
        <f>IF(O166="zákl. přenesená",K166,0)</f>
        <v>0</v>
      </c>
      <c r="BH166" s="201">
        <f>IF(O166="sníž. přenesená",K166,0)</f>
        <v>0</v>
      </c>
      <c r="BI166" s="201">
        <f>IF(O166="nulová",K166,0)</f>
        <v>0</v>
      </c>
      <c r="BJ166" s="16" t="s">
        <v>89</v>
      </c>
      <c r="BK166" s="201">
        <f>ROUND(P166*H166,2)</f>
        <v>0</v>
      </c>
      <c r="BL166" s="16" t="s">
        <v>144</v>
      </c>
      <c r="BM166" s="200" t="s">
        <v>367</v>
      </c>
    </row>
    <row r="167" spans="1:65" s="2" customFormat="1" ht="39">
      <c r="A167" s="33"/>
      <c r="B167" s="34"/>
      <c r="C167" s="35"/>
      <c r="D167" s="202" t="s">
        <v>146</v>
      </c>
      <c r="E167" s="35"/>
      <c r="F167" s="203" t="s">
        <v>233</v>
      </c>
      <c r="G167" s="35"/>
      <c r="H167" s="35"/>
      <c r="I167" s="204"/>
      <c r="J167" s="204"/>
      <c r="K167" s="35"/>
      <c r="L167" s="35"/>
      <c r="M167" s="38"/>
      <c r="N167" s="205"/>
      <c r="O167" s="206"/>
      <c r="P167" s="70"/>
      <c r="Q167" s="70"/>
      <c r="R167" s="70"/>
      <c r="S167" s="70"/>
      <c r="T167" s="70"/>
      <c r="U167" s="70"/>
      <c r="V167" s="70"/>
      <c r="W167" s="70"/>
      <c r="X167" s="71"/>
      <c r="Y167" s="33"/>
      <c r="Z167" s="33"/>
      <c r="AA167" s="33"/>
      <c r="AB167" s="33"/>
      <c r="AC167" s="33"/>
      <c r="AD167" s="33"/>
      <c r="AE167" s="33"/>
      <c r="AT167" s="16" t="s">
        <v>146</v>
      </c>
      <c r="AU167" s="16" t="s">
        <v>91</v>
      </c>
    </row>
    <row r="168" spans="1:65" s="2" customFormat="1" ht="24.2" customHeight="1">
      <c r="A168" s="33"/>
      <c r="B168" s="34"/>
      <c r="C168" s="188" t="s">
        <v>244</v>
      </c>
      <c r="D168" s="188" t="s">
        <v>139</v>
      </c>
      <c r="E168" s="189" t="s">
        <v>235</v>
      </c>
      <c r="F168" s="190" t="s">
        <v>236</v>
      </c>
      <c r="G168" s="191" t="s">
        <v>231</v>
      </c>
      <c r="H168" s="192">
        <v>14</v>
      </c>
      <c r="I168" s="193"/>
      <c r="J168" s="193"/>
      <c r="K168" s="194">
        <f>ROUND(P168*H168,2)</f>
        <v>0</v>
      </c>
      <c r="L168" s="190" t="s">
        <v>143</v>
      </c>
      <c r="M168" s="38"/>
      <c r="N168" s="195" t="s">
        <v>1</v>
      </c>
      <c r="O168" s="196" t="s">
        <v>44</v>
      </c>
      <c r="P168" s="197">
        <f>I168+J168</f>
        <v>0</v>
      </c>
      <c r="Q168" s="197">
        <f>ROUND(I168*H168,2)</f>
        <v>0</v>
      </c>
      <c r="R168" s="197">
        <f>ROUND(J168*H168,2)</f>
        <v>0</v>
      </c>
      <c r="S168" s="70"/>
      <c r="T168" s="198">
        <f>S168*H168</f>
        <v>0</v>
      </c>
      <c r="U168" s="198">
        <v>0</v>
      </c>
      <c r="V168" s="198">
        <f>U168*H168</f>
        <v>0</v>
      </c>
      <c r="W168" s="198">
        <v>0</v>
      </c>
      <c r="X168" s="199">
        <f>W168*H168</f>
        <v>0</v>
      </c>
      <c r="Y168" s="33"/>
      <c r="Z168" s="33"/>
      <c r="AA168" s="33"/>
      <c r="AB168" s="33"/>
      <c r="AC168" s="33"/>
      <c r="AD168" s="33"/>
      <c r="AE168" s="33"/>
      <c r="AR168" s="200" t="s">
        <v>144</v>
      </c>
      <c r="AT168" s="200" t="s">
        <v>139</v>
      </c>
      <c r="AU168" s="200" t="s">
        <v>91</v>
      </c>
      <c r="AY168" s="16" t="s">
        <v>136</v>
      </c>
      <c r="BE168" s="201">
        <f>IF(O168="základní",K168,0)</f>
        <v>0</v>
      </c>
      <c r="BF168" s="201">
        <f>IF(O168="snížená",K168,0)</f>
        <v>0</v>
      </c>
      <c r="BG168" s="201">
        <f>IF(O168="zákl. přenesená",K168,0)</f>
        <v>0</v>
      </c>
      <c r="BH168" s="201">
        <f>IF(O168="sníž. přenesená",K168,0)</f>
        <v>0</v>
      </c>
      <c r="BI168" s="201">
        <f>IF(O168="nulová",K168,0)</f>
        <v>0</v>
      </c>
      <c r="BJ168" s="16" t="s">
        <v>89</v>
      </c>
      <c r="BK168" s="201">
        <f>ROUND(P168*H168,2)</f>
        <v>0</v>
      </c>
      <c r="BL168" s="16" t="s">
        <v>144</v>
      </c>
      <c r="BM168" s="200" t="s">
        <v>368</v>
      </c>
    </row>
    <row r="169" spans="1:65" s="2" customFormat="1" ht="29.25">
      <c r="A169" s="33"/>
      <c r="B169" s="34"/>
      <c r="C169" s="35"/>
      <c r="D169" s="202" t="s">
        <v>146</v>
      </c>
      <c r="E169" s="35"/>
      <c r="F169" s="203" t="s">
        <v>238</v>
      </c>
      <c r="G169" s="35"/>
      <c r="H169" s="35"/>
      <c r="I169" s="204"/>
      <c r="J169" s="204"/>
      <c r="K169" s="35"/>
      <c r="L169" s="35"/>
      <c r="M169" s="38"/>
      <c r="N169" s="205"/>
      <c r="O169" s="206"/>
      <c r="P169" s="70"/>
      <c r="Q169" s="70"/>
      <c r="R169" s="70"/>
      <c r="S169" s="70"/>
      <c r="T169" s="70"/>
      <c r="U169" s="70"/>
      <c r="V169" s="70"/>
      <c r="W169" s="70"/>
      <c r="X169" s="71"/>
      <c r="Y169" s="33"/>
      <c r="Z169" s="33"/>
      <c r="AA169" s="33"/>
      <c r="AB169" s="33"/>
      <c r="AC169" s="33"/>
      <c r="AD169" s="33"/>
      <c r="AE169" s="33"/>
      <c r="AT169" s="16" t="s">
        <v>146</v>
      </c>
      <c r="AU169" s="16" t="s">
        <v>91</v>
      </c>
    </row>
    <row r="170" spans="1:65" s="2" customFormat="1" ht="24.2" customHeight="1">
      <c r="A170" s="33"/>
      <c r="B170" s="34"/>
      <c r="C170" s="188" t="s">
        <v>249</v>
      </c>
      <c r="D170" s="188" t="s">
        <v>139</v>
      </c>
      <c r="E170" s="189" t="s">
        <v>240</v>
      </c>
      <c r="F170" s="190" t="s">
        <v>241</v>
      </c>
      <c r="G170" s="191" t="s">
        <v>164</v>
      </c>
      <c r="H170" s="192">
        <v>4390</v>
      </c>
      <c r="I170" s="193"/>
      <c r="J170" s="193"/>
      <c r="K170" s="194">
        <f>ROUND(P170*H170,2)</f>
        <v>0</v>
      </c>
      <c r="L170" s="190" t="s">
        <v>151</v>
      </c>
      <c r="M170" s="38"/>
      <c r="N170" s="195" t="s">
        <v>1</v>
      </c>
      <c r="O170" s="196" t="s">
        <v>44</v>
      </c>
      <c r="P170" s="197">
        <f>I170+J170</f>
        <v>0</v>
      </c>
      <c r="Q170" s="197">
        <f>ROUND(I170*H170,2)</f>
        <v>0</v>
      </c>
      <c r="R170" s="197">
        <f>ROUND(J170*H170,2)</f>
        <v>0</v>
      </c>
      <c r="S170" s="70"/>
      <c r="T170" s="198">
        <f>S170*H170</f>
        <v>0</v>
      </c>
      <c r="U170" s="198">
        <v>0</v>
      </c>
      <c r="V170" s="198">
        <f>U170*H170</f>
        <v>0</v>
      </c>
      <c r="W170" s="198">
        <v>0</v>
      </c>
      <c r="X170" s="199">
        <f>W170*H170</f>
        <v>0</v>
      </c>
      <c r="Y170" s="33"/>
      <c r="Z170" s="33"/>
      <c r="AA170" s="33"/>
      <c r="AB170" s="33"/>
      <c r="AC170" s="33"/>
      <c r="AD170" s="33"/>
      <c r="AE170" s="33"/>
      <c r="AR170" s="200" t="s">
        <v>144</v>
      </c>
      <c r="AT170" s="200" t="s">
        <v>139</v>
      </c>
      <c r="AU170" s="200" t="s">
        <v>91</v>
      </c>
      <c r="AY170" s="16" t="s">
        <v>136</v>
      </c>
      <c r="BE170" s="201">
        <f>IF(O170="základní",K170,0)</f>
        <v>0</v>
      </c>
      <c r="BF170" s="201">
        <f>IF(O170="snížená",K170,0)</f>
        <v>0</v>
      </c>
      <c r="BG170" s="201">
        <f>IF(O170="zákl. přenesená",K170,0)</f>
        <v>0</v>
      </c>
      <c r="BH170" s="201">
        <f>IF(O170="sníž. přenesená",K170,0)</f>
        <v>0</v>
      </c>
      <c r="BI170" s="201">
        <f>IF(O170="nulová",K170,0)</f>
        <v>0</v>
      </c>
      <c r="BJ170" s="16" t="s">
        <v>89</v>
      </c>
      <c r="BK170" s="201">
        <f>ROUND(P170*H170,2)</f>
        <v>0</v>
      </c>
      <c r="BL170" s="16" t="s">
        <v>144</v>
      </c>
      <c r="BM170" s="200" t="s">
        <v>369</v>
      </c>
    </row>
    <row r="171" spans="1:65" s="2" customFormat="1" ht="29.25">
      <c r="A171" s="33"/>
      <c r="B171" s="34"/>
      <c r="C171" s="35"/>
      <c r="D171" s="202" t="s">
        <v>146</v>
      </c>
      <c r="E171" s="35"/>
      <c r="F171" s="203" t="s">
        <v>243</v>
      </c>
      <c r="G171" s="35"/>
      <c r="H171" s="35"/>
      <c r="I171" s="204"/>
      <c r="J171" s="204"/>
      <c r="K171" s="35"/>
      <c r="L171" s="35"/>
      <c r="M171" s="38"/>
      <c r="N171" s="205"/>
      <c r="O171" s="206"/>
      <c r="P171" s="70"/>
      <c r="Q171" s="70"/>
      <c r="R171" s="70"/>
      <c r="S171" s="70"/>
      <c r="T171" s="70"/>
      <c r="U171" s="70"/>
      <c r="V171" s="70"/>
      <c r="W171" s="70"/>
      <c r="X171" s="71"/>
      <c r="Y171" s="33"/>
      <c r="Z171" s="33"/>
      <c r="AA171" s="33"/>
      <c r="AB171" s="33"/>
      <c r="AC171" s="33"/>
      <c r="AD171" s="33"/>
      <c r="AE171" s="33"/>
      <c r="AT171" s="16" t="s">
        <v>146</v>
      </c>
      <c r="AU171" s="16" t="s">
        <v>91</v>
      </c>
    </row>
    <row r="172" spans="1:65" s="2" customFormat="1" ht="19.5">
      <c r="A172" s="33"/>
      <c r="B172" s="34"/>
      <c r="C172" s="35"/>
      <c r="D172" s="202" t="s">
        <v>154</v>
      </c>
      <c r="E172" s="35"/>
      <c r="F172" s="207" t="s">
        <v>167</v>
      </c>
      <c r="G172" s="35"/>
      <c r="H172" s="35"/>
      <c r="I172" s="204"/>
      <c r="J172" s="204"/>
      <c r="K172" s="35"/>
      <c r="L172" s="35"/>
      <c r="M172" s="38"/>
      <c r="N172" s="205"/>
      <c r="O172" s="206"/>
      <c r="P172" s="70"/>
      <c r="Q172" s="70"/>
      <c r="R172" s="70"/>
      <c r="S172" s="70"/>
      <c r="T172" s="70"/>
      <c r="U172" s="70"/>
      <c r="V172" s="70"/>
      <c r="W172" s="70"/>
      <c r="X172" s="71"/>
      <c r="Y172" s="33"/>
      <c r="Z172" s="33"/>
      <c r="AA172" s="33"/>
      <c r="AB172" s="33"/>
      <c r="AC172" s="33"/>
      <c r="AD172" s="33"/>
      <c r="AE172" s="33"/>
      <c r="AT172" s="16" t="s">
        <v>154</v>
      </c>
      <c r="AU172" s="16" t="s">
        <v>91</v>
      </c>
    </row>
    <row r="173" spans="1:65" s="2" customFormat="1" ht="24.2" customHeight="1">
      <c r="A173" s="33"/>
      <c r="B173" s="34"/>
      <c r="C173" s="188" t="s">
        <v>8</v>
      </c>
      <c r="D173" s="188" t="s">
        <v>139</v>
      </c>
      <c r="E173" s="189" t="s">
        <v>245</v>
      </c>
      <c r="F173" s="190" t="s">
        <v>246</v>
      </c>
      <c r="G173" s="191" t="s">
        <v>164</v>
      </c>
      <c r="H173" s="192">
        <v>4390</v>
      </c>
      <c r="I173" s="193"/>
      <c r="J173" s="193"/>
      <c r="K173" s="194">
        <f>ROUND(P173*H173,2)</f>
        <v>0</v>
      </c>
      <c r="L173" s="190" t="s">
        <v>151</v>
      </c>
      <c r="M173" s="38"/>
      <c r="N173" s="195" t="s">
        <v>1</v>
      </c>
      <c r="O173" s="196" t="s">
        <v>44</v>
      </c>
      <c r="P173" s="197">
        <f>I173+J173</f>
        <v>0</v>
      </c>
      <c r="Q173" s="197">
        <f>ROUND(I173*H173,2)</f>
        <v>0</v>
      </c>
      <c r="R173" s="197">
        <f>ROUND(J173*H173,2)</f>
        <v>0</v>
      </c>
      <c r="S173" s="70"/>
      <c r="T173" s="198">
        <f>S173*H173</f>
        <v>0</v>
      </c>
      <c r="U173" s="198">
        <v>0</v>
      </c>
      <c r="V173" s="198">
        <f>U173*H173</f>
        <v>0</v>
      </c>
      <c r="W173" s="198">
        <v>0</v>
      </c>
      <c r="X173" s="199">
        <f>W173*H173</f>
        <v>0</v>
      </c>
      <c r="Y173" s="33"/>
      <c r="Z173" s="33"/>
      <c r="AA173" s="33"/>
      <c r="AB173" s="33"/>
      <c r="AC173" s="33"/>
      <c r="AD173" s="33"/>
      <c r="AE173" s="33"/>
      <c r="AR173" s="200" t="s">
        <v>144</v>
      </c>
      <c r="AT173" s="200" t="s">
        <v>139</v>
      </c>
      <c r="AU173" s="200" t="s">
        <v>91</v>
      </c>
      <c r="AY173" s="16" t="s">
        <v>136</v>
      </c>
      <c r="BE173" s="201">
        <f>IF(O173="základní",K173,0)</f>
        <v>0</v>
      </c>
      <c r="BF173" s="201">
        <f>IF(O173="snížená",K173,0)</f>
        <v>0</v>
      </c>
      <c r="BG173" s="201">
        <f>IF(O173="zákl. přenesená",K173,0)</f>
        <v>0</v>
      </c>
      <c r="BH173" s="201">
        <f>IF(O173="sníž. přenesená",K173,0)</f>
        <v>0</v>
      </c>
      <c r="BI173" s="201">
        <f>IF(O173="nulová",K173,0)</f>
        <v>0</v>
      </c>
      <c r="BJ173" s="16" t="s">
        <v>89</v>
      </c>
      <c r="BK173" s="201">
        <f>ROUND(P173*H173,2)</f>
        <v>0</v>
      </c>
      <c r="BL173" s="16" t="s">
        <v>144</v>
      </c>
      <c r="BM173" s="200" t="s">
        <v>370</v>
      </c>
    </row>
    <row r="174" spans="1:65" s="2" customFormat="1" ht="29.25">
      <c r="A174" s="33"/>
      <c r="B174" s="34"/>
      <c r="C174" s="35"/>
      <c r="D174" s="202" t="s">
        <v>146</v>
      </c>
      <c r="E174" s="35"/>
      <c r="F174" s="203" t="s">
        <v>248</v>
      </c>
      <c r="G174" s="35"/>
      <c r="H174" s="35"/>
      <c r="I174" s="204"/>
      <c r="J174" s="204"/>
      <c r="K174" s="35"/>
      <c r="L174" s="35"/>
      <c r="M174" s="38"/>
      <c r="N174" s="205"/>
      <c r="O174" s="206"/>
      <c r="P174" s="70"/>
      <c r="Q174" s="70"/>
      <c r="R174" s="70"/>
      <c r="S174" s="70"/>
      <c r="T174" s="70"/>
      <c r="U174" s="70"/>
      <c r="V174" s="70"/>
      <c r="W174" s="70"/>
      <c r="X174" s="71"/>
      <c r="Y174" s="33"/>
      <c r="Z174" s="33"/>
      <c r="AA174" s="33"/>
      <c r="AB174" s="33"/>
      <c r="AC174" s="33"/>
      <c r="AD174" s="33"/>
      <c r="AE174" s="33"/>
      <c r="AT174" s="16" t="s">
        <v>146</v>
      </c>
      <c r="AU174" s="16" t="s">
        <v>91</v>
      </c>
    </row>
    <row r="175" spans="1:65" s="2" customFormat="1" ht="19.5">
      <c r="A175" s="33"/>
      <c r="B175" s="34"/>
      <c r="C175" s="35"/>
      <c r="D175" s="202" t="s">
        <v>154</v>
      </c>
      <c r="E175" s="35"/>
      <c r="F175" s="207" t="s">
        <v>167</v>
      </c>
      <c r="G175" s="35"/>
      <c r="H175" s="35"/>
      <c r="I175" s="204"/>
      <c r="J175" s="204"/>
      <c r="K175" s="35"/>
      <c r="L175" s="35"/>
      <c r="M175" s="38"/>
      <c r="N175" s="205"/>
      <c r="O175" s="206"/>
      <c r="P175" s="70"/>
      <c r="Q175" s="70"/>
      <c r="R175" s="70"/>
      <c r="S175" s="70"/>
      <c r="T175" s="70"/>
      <c r="U175" s="70"/>
      <c r="V175" s="70"/>
      <c r="W175" s="70"/>
      <c r="X175" s="71"/>
      <c r="Y175" s="33"/>
      <c r="Z175" s="33"/>
      <c r="AA175" s="33"/>
      <c r="AB175" s="33"/>
      <c r="AC175" s="33"/>
      <c r="AD175" s="33"/>
      <c r="AE175" s="33"/>
      <c r="AT175" s="16" t="s">
        <v>154</v>
      </c>
      <c r="AU175" s="16" t="s">
        <v>91</v>
      </c>
    </row>
    <row r="176" spans="1:65" s="2" customFormat="1" ht="24.2" customHeight="1">
      <c r="A176" s="33"/>
      <c r="B176" s="34"/>
      <c r="C176" s="188" t="s">
        <v>258</v>
      </c>
      <c r="D176" s="188" t="s">
        <v>139</v>
      </c>
      <c r="E176" s="189" t="s">
        <v>250</v>
      </c>
      <c r="F176" s="190" t="s">
        <v>251</v>
      </c>
      <c r="G176" s="191" t="s">
        <v>164</v>
      </c>
      <c r="H176" s="192">
        <v>1588</v>
      </c>
      <c r="I176" s="193"/>
      <c r="J176" s="193"/>
      <c r="K176" s="194">
        <f>ROUND(P176*H176,2)</f>
        <v>0</v>
      </c>
      <c r="L176" s="190" t="s">
        <v>151</v>
      </c>
      <c r="M176" s="38"/>
      <c r="N176" s="195" t="s">
        <v>1</v>
      </c>
      <c r="O176" s="196" t="s">
        <v>44</v>
      </c>
      <c r="P176" s="197">
        <f>I176+J176</f>
        <v>0</v>
      </c>
      <c r="Q176" s="197">
        <f>ROUND(I176*H176,2)</f>
        <v>0</v>
      </c>
      <c r="R176" s="197">
        <f>ROUND(J176*H176,2)</f>
        <v>0</v>
      </c>
      <c r="S176" s="70"/>
      <c r="T176" s="198">
        <f>S176*H176</f>
        <v>0</v>
      </c>
      <c r="U176" s="198">
        <v>0</v>
      </c>
      <c r="V176" s="198">
        <f>U176*H176</f>
        <v>0</v>
      </c>
      <c r="W176" s="198">
        <v>0</v>
      </c>
      <c r="X176" s="199">
        <f>W176*H176</f>
        <v>0</v>
      </c>
      <c r="Y176" s="33"/>
      <c r="Z176" s="33"/>
      <c r="AA176" s="33"/>
      <c r="AB176" s="33"/>
      <c r="AC176" s="33"/>
      <c r="AD176" s="33"/>
      <c r="AE176" s="33"/>
      <c r="AR176" s="200" t="s">
        <v>144</v>
      </c>
      <c r="AT176" s="200" t="s">
        <v>139</v>
      </c>
      <c r="AU176" s="200" t="s">
        <v>91</v>
      </c>
      <c r="AY176" s="16" t="s">
        <v>136</v>
      </c>
      <c r="BE176" s="201">
        <f>IF(O176="základní",K176,0)</f>
        <v>0</v>
      </c>
      <c r="BF176" s="201">
        <f>IF(O176="snížená",K176,0)</f>
        <v>0</v>
      </c>
      <c r="BG176" s="201">
        <f>IF(O176="zákl. přenesená",K176,0)</f>
        <v>0</v>
      </c>
      <c r="BH176" s="201">
        <f>IF(O176="sníž. přenesená",K176,0)</f>
        <v>0</v>
      </c>
      <c r="BI176" s="201">
        <f>IF(O176="nulová",K176,0)</f>
        <v>0</v>
      </c>
      <c r="BJ176" s="16" t="s">
        <v>89</v>
      </c>
      <c r="BK176" s="201">
        <f>ROUND(P176*H176,2)</f>
        <v>0</v>
      </c>
      <c r="BL176" s="16" t="s">
        <v>144</v>
      </c>
      <c r="BM176" s="200" t="s">
        <v>371</v>
      </c>
    </row>
    <row r="177" spans="1:65" s="2" customFormat="1" ht="19.5">
      <c r="A177" s="33"/>
      <c r="B177" s="34"/>
      <c r="C177" s="35"/>
      <c r="D177" s="202" t="s">
        <v>146</v>
      </c>
      <c r="E177" s="35"/>
      <c r="F177" s="203" t="s">
        <v>253</v>
      </c>
      <c r="G177" s="35"/>
      <c r="H177" s="35"/>
      <c r="I177" s="204"/>
      <c r="J177" s="204"/>
      <c r="K177" s="35"/>
      <c r="L177" s="35"/>
      <c r="M177" s="38"/>
      <c r="N177" s="205"/>
      <c r="O177" s="206"/>
      <c r="P177" s="70"/>
      <c r="Q177" s="70"/>
      <c r="R177" s="70"/>
      <c r="S177" s="70"/>
      <c r="T177" s="70"/>
      <c r="U177" s="70"/>
      <c r="V177" s="70"/>
      <c r="W177" s="70"/>
      <c r="X177" s="71"/>
      <c r="Y177" s="33"/>
      <c r="Z177" s="33"/>
      <c r="AA177" s="33"/>
      <c r="AB177" s="33"/>
      <c r="AC177" s="33"/>
      <c r="AD177" s="33"/>
      <c r="AE177" s="33"/>
      <c r="AT177" s="16" t="s">
        <v>146</v>
      </c>
      <c r="AU177" s="16" t="s">
        <v>91</v>
      </c>
    </row>
    <row r="178" spans="1:65" s="2" customFormat="1" ht="19.5">
      <c r="A178" s="33"/>
      <c r="B178" s="34"/>
      <c r="C178" s="35"/>
      <c r="D178" s="202" t="s">
        <v>154</v>
      </c>
      <c r="E178" s="35"/>
      <c r="F178" s="207" t="s">
        <v>167</v>
      </c>
      <c r="G178" s="35"/>
      <c r="H178" s="35"/>
      <c r="I178" s="204"/>
      <c r="J178" s="204"/>
      <c r="K178" s="35"/>
      <c r="L178" s="35"/>
      <c r="M178" s="38"/>
      <c r="N178" s="205"/>
      <c r="O178" s="206"/>
      <c r="P178" s="70"/>
      <c r="Q178" s="70"/>
      <c r="R178" s="70"/>
      <c r="S178" s="70"/>
      <c r="T178" s="70"/>
      <c r="U178" s="70"/>
      <c r="V178" s="70"/>
      <c r="W178" s="70"/>
      <c r="X178" s="71"/>
      <c r="Y178" s="33"/>
      <c r="Z178" s="33"/>
      <c r="AA178" s="33"/>
      <c r="AB178" s="33"/>
      <c r="AC178" s="33"/>
      <c r="AD178" s="33"/>
      <c r="AE178" s="33"/>
      <c r="AT178" s="16" t="s">
        <v>154</v>
      </c>
      <c r="AU178" s="16" t="s">
        <v>91</v>
      </c>
    </row>
    <row r="179" spans="1:65" s="2" customFormat="1" ht="24.2" customHeight="1">
      <c r="A179" s="33"/>
      <c r="B179" s="34"/>
      <c r="C179" s="188" t="s">
        <v>263</v>
      </c>
      <c r="D179" s="188" t="s">
        <v>139</v>
      </c>
      <c r="E179" s="189" t="s">
        <v>372</v>
      </c>
      <c r="F179" s="190" t="s">
        <v>373</v>
      </c>
      <c r="G179" s="191" t="s">
        <v>164</v>
      </c>
      <c r="H179" s="192">
        <v>14.4</v>
      </c>
      <c r="I179" s="193"/>
      <c r="J179" s="193"/>
      <c r="K179" s="194">
        <f>ROUND(P179*H179,2)</f>
        <v>0</v>
      </c>
      <c r="L179" s="190" t="s">
        <v>143</v>
      </c>
      <c r="M179" s="38"/>
      <c r="N179" s="195" t="s">
        <v>1</v>
      </c>
      <c r="O179" s="196" t="s">
        <v>44</v>
      </c>
      <c r="P179" s="197">
        <f>I179+J179</f>
        <v>0</v>
      </c>
      <c r="Q179" s="197">
        <f>ROUND(I179*H179,2)</f>
        <v>0</v>
      </c>
      <c r="R179" s="197">
        <f>ROUND(J179*H179,2)</f>
        <v>0</v>
      </c>
      <c r="S179" s="70"/>
      <c r="T179" s="198">
        <f>S179*H179</f>
        <v>0</v>
      </c>
      <c r="U179" s="198">
        <v>0</v>
      </c>
      <c r="V179" s="198">
        <f>U179*H179</f>
        <v>0</v>
      </c>
      <c r="W179" s="198">
        <v>0</v>
      </c>
      <c r="X179" s="199">
        <f>W179*H179</f>
        <v>0</v>
      </c>
      <c r="Y179" s="33"/>
      <c r="Z179" s="33"/>
      <c r="AA179" s="33"/>
      <c r="AB179" s="33"/>
      <c r="AC179" s="33"/>
      <c r="AD179" s="33"/>
      <c r="AE179" s="33"/>
      <c r="AR179" s="200" t="s">
        <v>144</v>
      </c>
      <c r="AT179" s="200" t="s">
        <v>139</v>
      </c>
      <c r="AU179" s="200" t="s">
        <v>91</v>
      </c>
      <c r="AY179" s="16" t="s">
        <v>136</v>
      </c>
      <c r="BE179" s="201">
        <f>IF(O179="základní",K179,0)</f>
        <v>0</v>
      </c>
      <c r="BF179" s="201">
        <f>IF(O179="snížená",K179,0)</f>
        <v>0</v>
      </c>
      <c r="BG179" s="201">
        <f>IF(O179="zákl. přenesená",K179,0)</f>
        <v>0</v>
      </c>
      <c r="BH179" s="201">
        <f>IF(O179="sníž. přenesená",K179,0)</f>
        <v>0</v>
      </c>
      <c r="BI179" s="201">
        <f>IF(O179="nulová",K179,0)</f>
        <v>0</v>
      </c>
      <c r="BJ179" s="16" t="s">
        <v>89</v>
      </c>
      <c r="BK179" s="201">
        <f>ROUND(P179*H179,2)</f>
        <v>0</v>
      </c>
      <c r="BL179" s="16" t="s">
        <v>144</v>
      </c>
      <c r="BM179" s="200" t="s">
        <v>374</v>
      </c>
    </row>
    <row r="180" spans="1:65" s="2" customFormat="1" ht="19.5">
      <c r="A180" s="33"/>
      <c r="B180" s="34"/>
      <c r="C180" s="35"/>
      <c r="D180" s="202" t="s">
        <v>146</v>
      </c>
      <c r="E180" s="35"/>
      <c r="F180" s="203" t="s">
        <v>375</v>
      </c>
      <c r="G180" s="35"/>
      <c r="H180" s="35"/>
      <c r="I180" s="204"/>
      <c r="J180" s="204"/>
      <c r="K180" s="35"/>
      <c r="L180" s="35"/>
      <c r="M180" s="38"/>
      <c r="N180" s="205"/>
      <c r="O180" s="206"/>
      <c r="P180" s="70"/>
      <c r="Q180" s="70"/>
      <c r="R180" s="70"/>
      <c r="S180" s="70"/>
      <c r="T180" s="70"/>
      <c r="U180" s="70"/>
      <c r="V180" s="70"/>
      <c r="W180" s="70"/>
      <c r="X180" s="71"/>
      <c r="Y180" s="33"/>
      <c r="Z180" s="33"/>
      <c r="AA180" s="33"/>
      <c r="AB180" s="33"/>
      <c r="AC180" s="33"/>
      <c r="AD180" s="33"/>
      <c r="AE180" s="33"/>
      <c r="AT180" s="16" t="s">
        <v>146</v>
      </c>
      <c r="AU180" s="16" t="s">
        <v>91</v>
      </c>
    </row>
    <row r="181" spans="1:65" s="2" customFormat="1" ht="24.2" customHeight="1">
      <c r="A181" s="33"/>
      <c r="B181" s="34"/>
      <c r="C181" s="188" t="s">
        <v>271</v>
      </c>
      <c r="D181" s="188" t="s">
        <v>139</v>
      </c>
      <c r="E181" s="189" t="s">
        <v>376</v>
      </c>
      <c r="F181" s="190" t="s">
        <v>377</v>
      </c>
      <c r="G181" s="191" t="s">
        <v>164</v>
      </c>
      <c r="H181" s="192">
        <v>14.4</v>
      </c>
      <c r="I181" s="193"/>
      <c r="J181" s="193"/>
      <c r="K181" s="194">
        <f>ROUND(P181*H181,2)</f>
        <v>0</v>
      </c>
      <c r="L181" s="190" t="s">
        <v>143</v>
      </c>
      <c r="M181" s="38"/>
      <c r="N181" s="195" t="s">
        <v>1</v>
      </c>
      <c r="O181" s="196" t="s">
        <v>44</v>
      </c>
      <c r="P181" s="197">
        <f>I181+J181</f>
        <v>0</v>
      </c>
      <c r="Q181" s="197">
        <f>ROUND(I181*H181,2)</f>
        <v>0</v>
      </c>
      <c r="R181" s="197">
        <f>ROUND(J181*H181,2)</f>
        <v>0</v>
      </c>
      <c r="S181" s="70"/>
      <c r="T181" s="198">
        <f>S181*H181</f>
        <v>0</v>
      </c>
      <c r="U181" s="198">
        <v>0</v>
      </c>
      <c r="V181" s="198">
        <f>U181*H181</f>
        <v>0</v>
      </c>
      <c r="W181" s="198">
        <v>0</v>
      </c>
      <c r="X181" s="199">
        <f>W181*H181</f>
        <v>0</v>
      </c>
      <c r="Y181" s="33"/>
      <c r="Z181" s="33"/>
      <c r="AA181" s="33"/>
      <c r="AB181" s="33"/>
      <c r="AC181" s="33"/>
      <c r="AD181" s="33"/>
      <c r="AE181" s="33"/>
      <c r="AR181" s="200" t="s">
        <v>144</v>
      </c>
      <c r="AT181" s="200" t="s">
        <v>139</v>
      </c>
      <c r="AU181" s="200" t="s">
        <v>91</v>
      </c>
      <c r="AY181" s="16" t="s">
        <v>136</v>
      </c>
      <c r="BE181" s="201">
        <f>IF(O181="základní",K181,0)</f>
        <v>0</v>
      </c>
      <c r="BF181" s="201">
        <f>IF(O181="snížená",K181,0)</f>
        <v>0</v>
      </c>
      <c r="BG181" s="201">
        <f>IF(O181="zákl. přenesená",K181,0)</f>
        <v>0</v>
      </c>
      <c r="BH181" s="201">
        <f>IF(O181="sníž. přenesená",K181,0)</f>
        <v>0</v>
      </c>
      <c r="BI181" s="201">
        <f>IF(O181="nulová",K181,0)</f>
        <v>0</v>
      </c>
      <c r="BJ181" s="16" t="s">
        <v>89</v>
      </c>
      <c r="BK181" s="201">
        <f>ROUND(P181*H181,2)</f>
        <v>0</v>
      </c>
      <c r="BL181" s="16" t="s">
        <v>144</v>
      </c>
      <c r="BM181" s="200" t="s">
        <v>378</v>
      </c>
    </row>
    <row r="182" spans="1:65" s="2" customFormat="1" ht="19.5">
      <c r="A182" s="33"/>
      <c r="B182" s="34"/>
      <c r="C182" s="35"/>
      <c r="D182" s="202" t="s">
        <v>146</v>
      </c>
      <c r="E182" s="35"/>
      <c r="F182" s="203" t="s">
        <v>379</v>
      </c>
      <c r="G182" s="35"/>
      <c r="H182" s="35"/>
      <c r="I182" s="204"/>
      <c r="J182" s="204"/>
      <c r="K182" s="35"/>
      <c r="L182" s="35"/>
      <c r="M182" s="38"/>
      <c r="N182" s="205"/>
      <c r="O182" s="206"/>
      <c r="P182" s="70"/>
      <c r="Q182" s="70"/>
      <c r="R182" s="70"/>
      <c r="S182" s="70"/>
      <c r="T182" s="70"/>
      <c r="U182" s="70"/>
      <c r="V182" s="70"/>
      <c r="W182" s="70"/>
      <c r="X182" s="71"/>
      <c r="Y182" s="33"/>
      <c r="Z182" s="33"/>
      <c r="AA182" s="33"/>
      <c r="AB182" s="33"/>
      <c r="AC182" s="33"/>
      <c r="AD182" s="33"/>
      <c r="AE182" s="33"/>
      <c r="AT182" s="16" t="s">
        <v>146</v>
      </c>
      <c r="AU182" s="16" t="s">
        <v>91</v>
      </c>
    </row>
    <row r="183" spans="1:65" s="2" customFormat="1" ht="24.2" customHeight="1">
      <c r="A183" s="33"/>
      <c r="B183" s="34"/>
      <c r="C183" s="219" t="s">
        <v>275</v>
      </c>
      <c r="D183" s="219" t="s">
        <v>264</v>
      </c>
      <c r="E183" s="220" t="s">
        <v>265</v>
      </c>
      <c r="F183" s="221" t="s">
        <v>266</v>
      </c>
      <c r="G183" s="222" t="s">
        <v>267</v>
      </c>
      <c r="H183" s="223">
        <v>170</v>
      </c>
      <c r="I183" s="224"/>
      <c r="J183" s="225"/>
      <c r="K183" s="226">
        <f>ROUND(P183*H183,2)</f>
        <v>0</v>
      </c>
      <c r="L183" s="221" t="s">
        <v>151</v>
      </c>
      <c r="M183" s="227"/>
      <c r="N183" s="228" t="s">
        <v>1</v>
      </c>
      <c r="O183" s="196" t="s">
        <v>44</v>
      </c>
      <c r="P183" s="197">
        <f>I183+J183</f>
        <v>0</v>
      </c>
      <c r="Q183" s="197">
        <f>ROUND(I183*H183,2)</f>
        <v>0</v>
      </c>
      <c r="R183" s="197">
        <f>ROUND(J183*H183,2)</f>
        <v>0</v>
      </c>
      <c r="S183" s="70"/>
      <c r="T183" s="198">
        <f>S183*H183</f>
        <v>0</v>
      </c>
      <c r="U183" s="198">
        <v>1.7</v>
      </c>
      <c r="V183" s="198">
        <f>U183*H183</f>
        <v>289</v>
      </c>
      <c r="W183" s="198">
        <v>0</v>
      </c>
      <c r="X183" s="199">
        <f>W183*H183</f>
        <v>0</v>
      </c>
      <c r="Y183" s="33"/>
      <c r="Z183" s="33"/>
      <c r="AA183" s="33"/>
      <c r="AB183" s="33"/>
      <c r="AC183" s="33"/>
      <c r="AD183" s="33"/>
      <c r="AE183" s="33"/>
      <c r="AR183" s="200" t="s">
        <v>186</v>
      </c>
      <c r="AT183" s="200" t="s">
        <v>264</v>
      </c>
      <c r="AU183" s="200" t="s">
        <v>91</v>
      </c>
      <c r="AY183" s="16" t="s">
        <v>136</v>
      </c>
      <c r="BE183" s="201">
        <f>IF(O183="základní",K183,0)</f>
        <v>0</v>
      </c>
      <c r="BF183" s="201">
        <f>IF(O183="snížená",K183,0)</f>
        <v>0</v>
      </c>
      <c r="BG183" s="201">
        <f>IF(O183="zákl. přenesená",K183,0)</f>
        <v>0</v>
      </c>
      <c r="BH183" s="201">
        <f>IF(O183="sníž. přenesená",K183,0)</f>
        <v>0</v>
      </c>
      <c r="BI183" s="201">
        <f>IF(O183="nulová",K183,0)</f>
        <v>0</v>
      </c>
      <c r="BJ183" s="16" t="s">
        <v>89</v>
      </c>
      <c r="BK183" s="201">
        <f>ROUND(P183*H183,2)</f>
        <v>0</v>
      </c>
      <c r="BL183" s="16" t="s">
        <v>144</v>
      </c>
      <c r="BM183" s="200" t="s">
        <v>380</v>
      </c>
    </row>
    <row r="184" spans="1:65" s="2" customFormat="1" ht="11.25">
      <c r="A184" s="33"/>
      <c r="B184" s="34"/>
      <c r="C184" s="35"/>
      <c r="D184" s="202" t="s">
        <v>146</v>
      </c>
      <c r="E184" s="35"/>
      <c r="F184" s="203" t="s">
        <v>266</v>
      </c>
      <c r="G184" s="35"/>
      <c r="H184" s="35"/>
      <c r="I184" s="204"/>
      <c r="J184" s="204"/>
      <c r="K184" s="35"/>
      <c r="L184" s="35"/>
      <c r="M184" s="38"/>
      <c r="N184" s="205"/>
      <c r="O184" s="206"/>
      <c r="P184" s="70"/>
      <c r="Q184" s="70"/>
      <c r="R184" s="70"/>
      <c r="S184" s="70"/>
      <c r="T184" s="70"/>
      <c r="U184" s="70"/>
      <c r="V184" s="70"/>
      <c r="W184" s="70"/>
      <c r="X184" s="71"/>
      <c r="Y184" s="33"/>
      <c r="Z184" s="33"/>
      <c r="AA184" s="33"/>
      <c r="AB184" s="33"/>
      <c r="AC184" s="33"/>
      <c r="AD184" s="33"/>
      <c r="AE184" s="33"/>
      <c r="AT184" s="16" t="s">
        <v>146</v>
      </c>
      <c r="AU184" s="16" t="s">
        <v>91</v>
      </c>
    </row>
    <row r="185" spans="1:65" s="13" customFormat="1" ht="11.25">
      <c r="B185" s="208"/>
      <c r="C185" s="209"/>
      <c r="D185" s="202" t="s">
        <v>168</v>
      </c>
      <c r="E185" s="210" t="s">
        <v>1</v>
      </c>
      <c r="F185" s="211" t="s">
        <v>269</v>
      </c>
      <c r="G185" s="209"/>
      <c r="H185" s="212">
        <v>170</v>
      </c>
      <c r="I185" s="213"/>
      <c r="J185" s="213"/>
      <c r="K185" s="209"/>
      <c r="L185" s="209"/>
      <c r="M185" s="214"/>
      <c r="N185" s="215"/>
      <c r="O185" s="216"/>
      <c r="P185" s="216"/>
      <c r="Q185" s="216"/>
      <c r="R185" s="216"/>
      <c r="S185" s="216"/>
      <c r="T185" s="216"/>
      <c r="U185" s="216"/>
      <c r="V185" s="216"/>
      <c r="W185" s="216"/>
      <c r="X185" s="217"/>
      <c r="AT185" s="218" t="s">
        <v>168</v>
      </c>
      <c r="AU185" s="218" t="s">
        <v>91</v>
      </c>
      <c r="AV185" s="13" t="s">
        <v>91</v>
      </c>
      <c r="AW185" s="13" t="s">
        <v>5</v>
      </c>
      <c r="AX185" s="13" t="s">
        <v>81</v>
      </c>
      <c r="AY185" s="218" t="s">
        <v>136</v>
      </c>
    </row>
    <row r="186" spans="1:65" s="14" customFormat="1" ht="11.25">
      <c r="B186" s="229"/>
      <c r="C186" s="230"/>
      <c r="D186" s="202" t="s">
        <v>168</v>
      </c>
      <c r="E186" s="231" t="s">
        <v>1</v>
      </c>
      <c r="F186" s="232" t="s">
        <v>270</v>
      </c>
      <c r="G186" s="230"/>
      <c r="H186" s="233">
        <v>170</v>
      </c>
      <c r="I186" s="234"/>
      <c r="J186" s="234"/>
      <c r="K186" s="230"/>
      <c r="L186" s="230"/>
      <c r="M186" s="235"/>
      <c r="N186" s="236"/>
      <c r="O186" s="237"/>
      <c r="P186" s="237"/>
      <c r="Q186" s="237"/>
      <c r="R186" s="237"/>
      <c r="S186" s="237"/>
      <c r="T186" s="237"/>
      <c r="U186" s="237"/>
      <c r="V186" s="237"/>
      <c r="W186" s="237"/>
      <c r="X186" s="238"/>
      <c r="AT186" s="239" t="s">
        <v>168</v>
      </c>
      <c r="AU186" s="239" t="s">
        <v>91</v>
      </c>
      <c r="AV186" s="14" t="s">
        <v>144</v>
      </c>
      <c r="AW186" s="14" t="s">
        <v>5</v>
      </c>
      <c r="AX186" s="14" t="s">
        <v>89</v>
      </c>
      <c r="AY186" s="239" t="s">
        <v>136</v>
      </c>
    </row>
    <row r="187" spans="1:65" s="2" customFormat="1" ht="24.2" customHeight="1">
      <c r="A187" s="33"/>
      <c r="B187" s="34"/>
      <c r="C187" s="219" t="s">
        <v>281</v>
      </c>
      <c r="D187" s="219" t="s">
        <v>264</v>
      </c>
      <c r="E187" s="220" t="s">
        <v>272</v>
      </c>
      <c r="F187" s="221" t="s">
        <v>273</v>
      </c>
      <c r="G187" s="222" t="s">
        <v>159</v>
      </c>
      <c r="H187" s="223">
        <v>200</v>
      </c>
      <c r="I187" s="224"/>
      <c r="J187" s="225"/>
      <c r="K187" s="226">
        <f>ROUND(P187*H187,2)</f>
        <v>0</v>
      </c>
      <c r="L187" s="221" t="s">
        <v>151</v>
      </c>
      <c r="M187" s="227"/>
      <c r="N187" s="228" t="s">
        <v>1</v>
      </c>
      <c r="O187" s="196" t="s">
        <v>44</v>
      </c>
      <c r="P187" s="197">
        <f>I187+J187</f>
        <v>0</v>
      </c>
      <c r="Q187" s="197">
        <f>ROUND(I187*H187,2)</f>
        <v>0</v>
      </c>
      <c r="R187" s="197">
        <f>ROUND(J187*H187,2)</f>
        <v>0</v>
      </c>
      <c r="S187" s="70"/>
      <c r="T187" s="198">
        <f>S187*H187</f>
        <v>0</v>
      </c>
      <c r="U187" s="198">
        <v>1.23E-3</v>
      </c>
      <c r="V187" s="198">
        <f>U187*H187</f>
        <v>0.246</v>
      </c>
      <c r="W187" s="198">
        <v>0</v>
      </c>
      <c r="X187" s="199">
        <f>W187*H187</f>
        <v>0</v>
      </c>
      <c r="Y187" s="33"/>
      <c r="Z187" s="33"/>
      <c r="AA187" s="33"/>
      <c r="AB187" s="33"/>
      <c r="AC187" s="33"/>
      <c r="AD187" s="33"/>
      <c r="AE187" s="33"/>
      <c r="AR187" s="200" t="s">
        <v>186</v>
      </c>
      <c r="AT187" s="200" t="s">
        <v>264</v>
      </c>
      <c r="AU187" s="200" t="s">
        <v>91</v>
      </c>
      <c r="AY187" s="16" t="s">
        <v>136</v>
      </c>
      <c r="BE187" s="201">
        <f>IF(O187="základní",K187,0)</f>
        <v>0</v>
      </c>
      <c r="BF187" s="201">
        <f>IF(O187="snížená",K187,0)</f>
        <v>0</v>
      </c>
      <c r="BG187" s="201">
        <f>IF(O187="zákl. přenesená",K187,0)</f>
        <v>0</v>
      </c>
      <c r="BH187" s="201">
        <f>IF(O187="sníž. přenesená",K187,0)</f>
        <v>0</v>
      </c>
      <c r="BI187" s="201">
        <f>IF(O187="nulová",K187,0)</f>
        <v>0</v>
      </c>
      <c r="BJ187" s="16" t="s">
        <v>89</v>
      </c>
      <c r="BK187" s="201">
        <f>ROUND(P187*H187,2)</f>
        <v>0</v>
      </c>
      <c r="BL187" s="16" t="s">
        <v>144</v>
      </c>
      <c r="BM187" s="200" t="s">
        <v>381</v>
      </c>
    </row>
    <row r="188" spans="1:65" s="2" customFormat="1" ht="11.25">
      <c r="A188" s="33"/>
      <c r="B188" s="34"/>
      <c r="C188" s="35"/>
      <c r="D188" s="202" t="s">
        <v>146</v>
      </c>
      <c r="E188" s="35"/>
      <c r="F188" s="203" t="s">
        <v>273</v>
      </c>
      <c r="G188" s="35"/>
      <c r="H188" s="35"/>
      <c r="I188" s="204"/>
      <c r="J188" s="204"/>
      <c r="K188" s="35"/>
      <c r="L188" s="35"/>
      <c r="M188" s="38"/>
      <c r="N188" s="205"/>
      <c r="O188" s="206"/>
      <c r="P188" s="70"/>
      <c r="Q188" s="70"/>
      <c r="R188" s="70"/>
      <c r="S188" s="70"/>
      <c r="T188" s="70"/>
      <c r="U188" s="70"/>
      <c r="V188" s="70"/>
      <c r="W188" s="70"/>
      <c r="X188" s="71"/>
      <c r="Y188" s="33"/>
      <c r="Z188" s="33"/>
      <c r="AA188" s="33"/>
      <c r="AB188" s="33"/>
      <c r="AC188" s="33"/>
      <c r="AD188" s="33"/>
      <c r="AE188" s="33"/>
      <c r="AT188" s="16" t="s">
        <v>146</v>
      </c>
      <c r="AU188" s="16" t="s">
        <v>91</v>
      </c>
    </row>
    <row r="189" spans="1:65" s="2" customFormat="1" ht="24.2" customHeight="1">
      <c r="A189" s="33"/>
      <c r="B189" s="34"/>
      <c r="C189" s="219" t="s">
        <v>289</v>
      </c>
      <c r="D189" s="219" t="s">
        <v>264</v>
      </c>
      <c r="E189" s="220" t="s">
        <v>382</v>
      </c>
      <c r="F189" s="221" t="s">
        <v>383</v>
      </c>
      <c r="G189" s="222" t="s">
        <v>159</v>
      </c>
      <c r="H189" s="223">
        <v>7</v>
      </c>
      <c r="I189" s="224"/>
      <c r="J189" s="225"/>
      <c r="K189" s="226">
        <f>ROUND(P189*H189,2)</f>
        <v>0</v>
      </c>
      <c r="L189" s="221" t="s">
        <v>151</v>
      </c>
      <c r="M189" s="227"/>
      <c r="N189" s="228" t="s">
        <v>1</v>
      </c>
      <c r="O189" s="196" t="s">
        <v>44</v>
      </c>
      <c r="P189" s="197">
        <f>I189+J189</f>
        <v>0</v>
      </c>
      <c r="Q189" s="197">
        <f>ROUND(I189*H189,2)</f>
        <v>0</v>
      </c>
      <c r="R189" s="197">
        <f>ROUND(J189*H189,2)</f>
        <v>0</v>
      </c>
      <c r="S189" s="70"/>
      <c r="T189" s="198">
        <f>S189*H189</f>
        <v>0</v>
      </c>
      <c r="U189" s="198">
        <v>0.24418999999999999</v>
      </c>
      <c r="V189" s="198">
        <f>U189*H189</f>
        <v>1.70933</v>
      </c>
      <c r="W189" s="198">
        <v>0</v>
      </c>
      <c r="X189" s="199">
        <f>W189*H189</f>
        <v>0</v>
      </c>
      <c r="Y189" s="33"/>
      <c r="Z189" s="33"/>
      <c r="AA189" s="33"/>
      <c r="AB189" s="33"/>
      <c r="AC189" s="33"/>
      <c r="AD189" s="33"/>
      <c r="AE189" s="33"/>
      <c r="AR189" s="200" t="s">
        <v>186</v>
      </c>
      <c r="AT189" s="200" t="s">
        <v>264</v>
      </c>
      <c r="AU189" s="200" t="s">
        <v>91</v>
      </c>
      <c r="AY189" s="16" t="s">
        <v>136</v>
      </c>
      <c r="BE189" s="201">
        <f>IF(O189="základní",K189,0)</f>
        <v>0</v>
      </c>
      <c r="BF189" s="201">
        <f>IF(O189="snížená",K189,0)</f>
        <v>0</v>
      </c>
      <c r="BG189" s="201">
        <f>IF(O189="zákl. přenesená",K189,0)</f>
        <v>0</v>
      </c>
      <c r="BH189" s="201">
        <f>IF(O189="sníž. přenesená",K189,0)</f>
        <v>0</v>
      </c>
      <c r="BI189" s="201">
        <f>IF(O189="nulová",K189,0)</f>
        <v>0</v>
      </c>
      <c r="BJ189" s="16" t="s">
        <v>89</v>
      </c>
      <c r="BK189" s="201">
        <f>ROUND(P189*H189,2)</f>
        <v>0</v>
      </c>
      <c r="BL189" s="16" t="s">
        <v>144</v>
      </c>
      <c r="BM189" s="200" t="s">
        <v>384</v>
      </c>
    </row>
    <row r="190" spans="1:65" s="2" customFormat="1" ht="11.25">
      <c r="A190" s="33"/>
      <c r="B190" s="34"/>
      <c r="C190" s="35"/>
      <c r="D190" s="202" t="s">
        <v>146</v>
      </c>
      <c r="E190" s="35"/>
      <c r="F190" s="203" t="s">
        <v>383</v>
      </c>
      <c r="G190" s="35"/>
      <c r="H190" s="35"/>
      <c r="I190" s="204"/>
      <c r="J190" s="204"/>
      <c r="K190" s="35"/>
      <c r="L190" s="35"/>
      <c r="M190" s="38"/>
      <c r="N190" s="205"/>
      <c r="O190" s="206"/>
      <c r="P190" s="70"/>
      <c r="Q190" s="70"/>
      <c r="R190" s="70"/>
      <c r="S190" s="70"/>
      <c r="T190" s="70"/>
      <c r="U190" s="70"/>
      <c r="V190" s="70"/>
      <c r="W190" s="70"/>
      <c r="X190" s="71"/>
      <c r="Y190" s="33"/>
      <c r="Z190" s="33"/>
      <c r="AA190" s="33"/>
      <c r="AB190" s="33"/>
      <c r="AC190" s="33"/>
      <c r="AD190" s="33"/>
      <c r="AE190" s="33"/>
      <c r="AT190" s="16" t="s">
        <v>146</v>
      </c>
      <c r="AU190" s="16" t="s">
        <v>91</v>
      </c>
    </row>
    <row r="191" spans="1:65" s="2" customFormat="1" ht="24.2" customHeight="1">
      <c r="A191" s="33"/>
      <c r="B191" s="34"/>
      <c r="C191" s="219" t="s">
        <v>299</v>
      </c>
      <c r="D191" s="219" t="s">
        <v>264</v>
      </c>
      <c r="E191" s="220" t="s">
        <v>276</v>
      </c>
      <c r="F191" s="221" t="s">
        <v>277</v>
      </c>
      <c r="G191" s="222" t="s">
        <v>159</v>
      </c>
      <c r="H191" s="223">
        <v>200</v>
      </c>
      <c r="I191" s="224"/>
      <c r="J191" s="225"/>
      <c r="K191" s="226">
        <f>ROUND(P191*H191,2)</f>
        <v>0</v>
      </c>
      <c r="L191" s="221" t="s">
        <v>143</v>
      </c>
      <c r="M191" s="227"/>
      <c r="N191" s="228" t="s">
        <v>1</v>
      </c>
      <c r="O191" s="196" t="s">
        <v>44</v>
      </c>
      <c r="P191" s="197">
        <f>I191+J191</f>
        <v>0</v>
      </c>
      <c r="Q191" s="197">
        <f>ROUND(I191*H191,2)</f>
        <v>0</v>
      </c>
      <c r="R191" s="197">
        <f>ROUND(J191*H191,2)</f>
        <v>0</v>
      </c>
      <c r="S191" s="70"/>
      <c r="T191" s="198">
        <f>S191*H191</f>
        <v>0</v>
      </c>
      <c r="U191" s="198">
        <v>1.8000000000000001E-4</v>
      </c>
      <c r="V191" s="198">
        <f>U191*H191</f>
        <v>3.6000000000000004E-2</v>
      </c>
      <c r="W191" s="198">
        <v>0</v>
      </c>
      <c r="X191" s="199">
        <f>W191*H191</f>
        <v>0</v>
      </c>
      <c r="Y191" s="33"/>
      <c r="Z191" s="33"/>
      <c r="AA191" s="33"/>
      <c r="AB191" s="33"/>
      <c r="AC191" s="33"/>
      <c r="AD191" s="33"/>
      <c r="AE191" s="33"/>
      <c r="AR191" s="200" t="s">
        <v>186</v>
      </c>
      <c r="AT191" s="200" t="s">
        <v>264</v>
      </c>
      <c r="AU191" s="200" t="s">
        <v>91</v>
      </c>
      <c r="AY191" s="16" t="s">
        <v>136</v>
      </c>
      <c r="BE191" s="201">
        <f>IF(O191="základní",K191,0)</f>
        <v>0</v>
      </c>
      <c r="BF191" s="201">
        <f>IF(O191="snížená",K191,0)</f>
        <v>0</v>
      </c>
      <c r="BG191" s="201">
        <f>IF(O191="zákl. přenesená",K191,0)</f>
        <v>0</v>
      </c>
      <c r="BH191" s="201">
        <f>IF(O191="sníž. přenesená",K191,0)</f>
        <v>0</v>
      </c>
      <c r="BI191" s="201">
        <f>IF(O191="nulová",K191,0)</f>
        <v>0</v>
      </c>
      <c r="BJ191" s="16" t="s">
        <v>89</v>
      </c>
      <c r="BK191" s="201">
        <f>ROUND(P191*H191,2)</f>
        <v>0</v>
      </c>
      <c r="BL191" s="16" t="s">
        <v>144</v>
      </c>
      <c r="BM191" s="200" t="s">
        <v>385</v>
      </c>
    </row>
    <row r="192" spans="1:65" s="2" customFormat="1" ht="11.25">
      <c r="A192" s="33"/>
      <c r="B192" s="34"/>
      <c r="C192" s="35"/>
      <c r="D192" s="202" t="s">
        <v>146</v>
      </c>
      <c r="E192" s="35"/>
      <c r="F192" s="203" t="s">
        <v>277</v>
      </c>
      <c r="G192" s="35"/>
      <c r="H192" s="35"/>
      <c r="I192" s="204"/>
      <c r="J192" s="204"/>
      <c r="K192" s="35"/>
      <c r="L192" s="35"/>
      <c r="M192" s="38"/>
      <c r="N192" s="205"/>
      <c r="O192" s="206"/>
      <c r="P192" s="70"/>
      <c r="Q192" s="70"/>
      <c r="R192" s="70"/>
      <c r="S192" s="70"/>
      <c r="T192" s="70"/>
      <c r="U192" s="70"/>
      <c r="V192" s="70"/>
      <c r="W192" s="70"/>
      <c r="X192" s="71"/>
      <c r="Y192" s="33"/>
      <c r="Z192" s="33"/>
      <c r="AA192" s="33"/>
      <c r="AB192" s="33"/>
      <c r="AC192" s="33"/>
      <c r="AD192" s="33"/>
      <c r="AE192" s="33"/>
      <c r="AT192" s="16" t="s">
        <v>146</v>
      </c>
      <c r="AU192" s="16" t="s">
        <v>91</v>
      </c>
    </row>
    <row r="193" spans="1:65" s="12" customFormat="1" ht="25.9" customHeight="1">
      <c r="B193" s="171"/>
      <c r="C193" s="172"/>
      <c r="D193" s="173" t="s">
        <v>80</v>
      </c>
      <c r="E193" s="174" t="s">
        <v>279</v>
      </c>
      <c r="F193" s="174" t="s">
        <v>280</v>
      </c>
      <c r="G193" s="172"/>
      <c r="H193" s="172"/>
      <c r="I193" s="175"/>
      <c r="J193" s="175"/>
      <c r="K193" s="176">
        <f>BK193</f>
        <v>0</v>
      </c>
      <c r="L193" s="172"/>
      <c r="M193" s="177"/>
      <c r="N193" s="178"/>
      <c r="O193" s="179"/>
      <c r="P193" s="179"/>
      <c r="Q193" s="180">
        <f>SUM(Q194:Q237)</f>
        <v>0</v>
      </c>
      <c r="R193" s="180">
        <f>SUM(R194:R237)</f>
        <v>0</v>
      </c>
      <c r="S193" s="179"/>
      <c r="T193" s="181">
        <f>SUM(T194:T237)</f>
        <v>0</v>
      </c>
      <c r="U193" s="179"/>
      <c r="V193" s="181">
        <f>SUM(V194:V237)</f>
        <v>0</v>
      </c>
      <c r="W193" s="179"/>
      <c r="X193" s="182">
        <f>SUM(X194:X237)</f>
        <v>0</v>
      </c>
      <c r="AR193" s="183" t="s">
        <v>144</v>
      </c>
      <c r="AT193" s="184" t="s">
        <v>80</v>
      </c>
      <c r="AU193" s="184" t="s">
        <v>81</v>
      </c>
      <c r="AY193" s="183" t="s">
        <v>136</v>
      </c>
      <c r="BK193" s="185">
        <f>SUM(BK194:BK237)</f>
        <v>0</v>
      </c>
    </row>
    <row r="194" spans="1:65" s="2" customFormat="1" ht="24.2" customHeight="1">
      <c r="A194" s="33"/>
      <c r="B194" s="34"/>
      <c r="C194" s="188" t="s">
        <v>307</v>
      </c>
      <c r="D194" s="188" t="s">
        <v>139</v>
      </c>
      <c r="E194" s="189" t="s">
        <v>282</v>
      </c>
      <c r="F194" s="190" t="s">
        <v>283</v>
      </c>
      <c r="G194" s="191" t="s">
        <v>267</v>
      </c>
      <c r="H194" s="192">
        <v>3.5999999999999997E-2</v>
      </c>
      <c r="I194" s="193"/>
      <c r="J194" s="193"/>
      <c r="K194" s="194">
        <f>ROUND(P194*H194,2)</f>
        <v>0</v>
      </c>
      <c r="L194" s="190" t="s">
        <v>151</v>
      </c>
      <c r="M194" s="38"/>
      <c r="N194" s="195" t="s">
        <v>1</v>
      </c>
      <c r="O194" s="196" t="s">
        <v>44</v>
      </c>
      <c r="P194" s="197">
        <f>I194+J194</f>
        <v>0</v>
      </c>
      <c r="Q194" s="197">
        <f>ROUND(I194*H194,2)</f>
        <v>0</v>
      </c>
      <c r="R194" s="197">
        <f>ROUND(J194*H194,2)</f>
        <v>0</v>
      </c>
      <c r="S194" s="70"/>
      <c r="T194" s="198">
        <f>S194*H194</f>
        <v>0</v>
      </c>
      <c r="U194" s="198">
        <v>0</v>
      </c>
      <c r="V194" s="198">
        <f>U194*H194</f>
        <v>0</v>
      </c>
      <c r="W194" s="198">
        <v>0</v>
      </c>
      <c r="X194" s="199">
        <f>W194*H194</f>
        <v>0</v>
      </c>
      <c r="Y194" s="33"/>
      <c r="Z194" s="33"/>
      <c r="AA194" s="33"/>
      <c r="AB194" s="33"/>
      <c r="AC194" s="33"/>
      <c r="AD194" s="33"/>
      <c r="AE194" s="33"/>
      <c r="AR194" s="200" t="s">
        <v>284</v>
      </c>
      <c r="AT194" s="200" t="s">
        <v>139</v>
      </c>
      <c r="AU194" s="200" t="s">
        <v>89</v>
      </c>
      <c r="AY194" s="16" t="s">
        <v>136</v>
      </c>
      <c r="BE194" s="201">
        <f>IF(O194="základní",K194,0)</f>
        <v>0</v>
      </c>
      <c r="BF194" s="201">
        <f>IF(O194="snížená",K194,0)</f>
        <v>0</v>
      </c>
      <c r="BG194" s="201">
        <f>IF(O194="zákl. přenesená",K194,0)</f>
        <v>0</v>
      </c>
      <c r="BH194" s="201">
        <f>IF(O194="sníž. přenesená",K194,0)</f>
        <v>0</v>
      </c>
      <c r="BI194" s="201">
        <f>IF(O194="nulová",K194,0)</f>
        <v>0</v>
      </c>
      <c r="BJ194" s="16" t="s">
        <v>89</v>
      </c>
      <c r="BK194" s="201">
        <f>ROUND(P194*H194,2)</f>
        <v>0</v>
      </c>
      <c r="BL194" s="16" t="s">
        <v>284</v>
      </c>
      <c r="BM194" s="200" t="s">
        <v>386</v>
      </c>
    </row>
    <row r="195" spans="1:65" s="2" customFormat="1" ht="58.5">
      <c r="A195" s="33"/>
      <c r="B195" s="34"/>
      <c r="C195" s="35"/>
      <c r="D195" s="202" t="s">
        <v>146</v>
      </c>
      <c r="E195" s="35"/>
      <c r="F195" s="203" t="s">
        <v>286</v>
      </c>
      <c r="G195" s="35"/>
      <c r="H195" s="35"/>
      <c r="I195" s="204"/>
      <c r="J195" s="204"/>
      <c r="K195" s="35"/>
      <c r="L195" s="35"/>
      <c r="M195" s="38"/>
      <c r="N195" s="205"/>
      <c r="O195" s="206"/>
      <c r="P195" s="70"/>
      <c r="Q195" s="70"/>
      <c r="R195" s="70"/>
      <c r="S195" s="70"/>
      <c r="T195" s="70"/>
      <c r="U195" s="70"/>
      <c r="V195" s="70"/>
      <c r="W195" s="70"/>
      <c r="X195" s="71"/>
      <c r="Y195" s="33"/>
      <c r="Z195" s="33"/>
      <c r="AA195" s="33"/>
      <c r="AB195" s="33"/>
      <c r="AC195" s="33"/>
      <c r="AD195" s="33"/>
      <c r="AE195" s="33"/>
      <c r="AT195" s="16" t="s">
        <v>146</v>
      </c>
      <c r="AU195" s="16" t="s">
        <v>89</v>
      </c>
    </row>
    <row r="196" spans="1:65" s="2" customFormat="1" ht="19.5">
      <c r="A196" s="33"/>
      <c r="B196" s="34"/>
      <c r="C196" s="35"/>
      <c r="D196" s="202" t="s">
        <v>154</v>
      </c>
      <c r="E196" s="35"/>
      <c r="F196" s="207" t="s">
        <v>287</v>
      </c>
      <c r="G196" s="35"/>
      <c r="H196" s="35"/>
      <c r="I196" s="204"/>
      <c r="J196" s="204"/>
      <c r="K196" s="35"/>
      <c r="L196" s="35"/>
      <c r="M196" s="38"/>
      <c r="N196" s="205"/>
      <c r="O196" s="206"/>
      <c r="P196" s="70"/>
      <c r="Q196" s="70"/>
      <c r="R196" s="70"/>
      <c r="S196" s="70"/>
      <c r="T196" s="70"/>
      <c r="U196" s="70"/>
      <c r="V196" s="70"/>
      <c r="W196" s="70"/>
      <c r="X196" s="71"/>
      <c r="Y196" s="33"/>
      <c r="Z196" s="33"/>
      <c r="AA196" s="33"/>
      <c r="AB196" s="33"/>
      <c r="AC196" s="33"/>
      <c r="AD196" s="33"/>
      <c r="AE196" s="33"/>
      <c r="AT196" s="16" t="s">
        <v>154</v>
      </c>
      <c r="AU196" s="16" t="s">
        <v>89</v>
      </c>
    </row>
    <row r="197" spans="1:65" s="13" customFormat="1" ht="11.25">
      <c r="B197" s="208"/>
      <c r="C197" s="209"/>
      <c r="D197" s="202" t="s">
        <v>168</v>
      </c>
      <c r="E197" s="210" t="s">
        <v>1</v>
      </c>
      <c r="F197" s="211" t="s">
        <v>387</v>
      </c>
      <c r="G197" s="209"/>
      <c r="H197" s="212">
        <v>3.5999999999999997E-2</v>
      </c>
      <c r="I197" s="213"/>
      <c r="J197" s="213"/>
      <c r="K197" s="209"/>
      <c r="L197" s="209"/>
      <c r="M197" s="214"/>
      <c r="N197" s="215"/>
      <c r="O197" s="216"/>
      <c r="P197" s="216"/>
      <c r="Q197" s="216"/>
      <c r="R197" s="216"/>
      <c r="S197" s="216"/>
      <c r="T197" s="216"/>
      <c r="U197" s="216"/>
      <c r="V197" s="216"/>
      <c r="W197" s="216"/>
      <c r="X197" s="217"/>
      <c r="AT197" s="218" t="s">
        <v>168</v>
      </c>
      <c r="AU197" s="218" t="s">
        <v>89</v>
      </c>
      <c r="AV197" s="13" t="s">
        <v>91</v>
      </c>
      <c r="AW197" s="13" t="s">
        <v>5</v>
      </c>
      <c r="AX197" s="13" t="s">
        <v>89</v>
      </c>
      <c r="AY197" s="218" t="s">
        <v>136</v>
      </c>
    </row>
    <row r="198" spans="1:65" s="2" customFormat="1" ht="24.2" customHeight="1">
      <c r="A198" s="33"/>
      <c r="B198" s="34"/>
      <c r="C198" s="188" t="s">
        <v>318</v>
      </c>
      <c r="D198" s="188" t="s">
        <v>139</v>
      </c>
      <c r="E198" s="189" t="s">
        <v>290</v>
      </c>
      <c r="F198" s="190" t="s">
        <v>291</v>
      </c>
      <c r="G198" s="191" t="s">
        <v>267</v>
      </c>
      <c r="H198" s="192">
        <v>221.99100000000001</v>
      </c>
      <c r="I198" s="193"/>
      <c r="J198" s="193"/>
      <c r="K198" s="194">
        <f>ROUND(P198*H198,2)</f>
        <v>0</v>
      </c>
      <c r="L198" s="190" t="s">
        <v>151</v>
      </c>
      <c r="M198" s="38"/>
      <c r="N198" s="195" t="s">
        <v>1</v>
      </c>
      <c r="O198" s="196" t="s">
        <v>44</v>
      </c>
      <c r="P198" s="197">
        <f>I198+J198</f>
        <v>0</v>
      </c>
      <c r="Q198" s="197">
        <f>ROUND(I198*H198,2)</f>
        <v>0</v>
      </c>
      <c r="R198" s="197">
        <f>ROUND(J198*H198,2)</f>
        <v>0</v>
      </c>
      <c r="S198" s="70"/>
      <c r="T198" s="198">
        <f>S198*H198</f>
        <v>0</v>
      </c>
      <c r="U198" s="198">
        <v>0</v>
      </c>
      <c r="V198" s="198">
        <f>U198*H198</f>
        <v>0</v>
      </c>
      <c r="W198" s="198">
        <v>0</v>
      </c>
      <c r="X198" s="199">
        <f>W198*H198</f>
        <v>0</v>
      </c>
      <c r="Y198" s="33"/>
      <c r="Z198" s="33"/>
      <c r="AA198" s="33"/>
      <c r="AB198" s="33"/>
      <c r="AC198" s="33"/>
      <c r="AD198" s="33"/>
      <c r="AE198" s="33"/>
      <c r="AR198" s="200" t="s">
        <v>284</v>
      </c>
      <c r="AT198" s="200" t="s">
        <v>139</v>
      </c>
      <c r="AU198" s="200" t="s">
        <v>89</v>
      </c>
      <c r="AY198" s="16" t="s">
        <v>136</v>
      </c>
      <c r="BE198" s="201">
        <f>IF(O198="základní",K198,0)</f>
        <v>0</v>
      </c>
      <c r="BF198" s="201">
        <f>IF(O198="snížená",K198,0)</f>
        <v>0</v>
      </c>
      <c r="BG198" s="201">
        <f>IF(O198="zákl. přenesená",K198,0)</f>
        <v>0</v>
      </c>
      <c r="BH198" s="201">
        <f>IF(O198="sníž. přenesená",K198,0)</f>
        <v>0</v>
      </c>
      <c r="BI198" s="201">
        <f>IF(O198="nulová",K198,0)</f>
        <v>0</v>
      </c>
      <c r="BJ198" s="16" t="s">
        <v>89</v>
      </c>
      <c r="BK198" s="201">
        <f>ROUND(P198*H198,2)</f>
        <v>0</v>
      </c>
      <c r="BL198" s="16" t="s">
        <v>284</v>
      </c>
      <c r="BM198" s="200" t="s">
        <v>388</v>
      </c>
    </row>
    <row r="199" spans="1:65" s="2" customFormat="1" ht="58.5">
      <c r="A199" s="33"/>
      <c r="B199" s="34"/>
      <c r="C199" s="35"/>
      <c r="D199" s="202" t="s">
        <v>146</v>
      </c>
      <c r="E199" s="35"/>
      <c r="F199" s="203" t="s">
        <v>293</v>
      </c>
      <c r="G199" s="35"/>
      <c r="H199" s="35"/>
      <c r="I199" s="204"/>
      <c r="J199" s="204"/>
      <c r="K199" s="35"/>
      <c r="L199" s="35"/>
      <c r="M199" s="38"/>
      <c r="N199" s="205"/>
      <c r="O199" s="206"/>
      <c r="P199" s="70"/>
      <c r="Q199" s="70"/>
      <c r="R199" s="70"/>
      <c r="S199" s="70"/>
      <c r="T199" s="70"/>
      <c r="U199" s="70"/>
      <c r="V199" s="70"/>
      <c r="W199" s="70"/>
      <c r="X199" s="71"/>
      <c r="Y199" s="33"/>
      <c r="Z199" s="33"/>
      <c r="AA199" s="33"/>
      <c r="AB199" s="33"/>
      <c r="AC199" s="33"/>
      <c r="AD199" s="33"/>
      <c r="AE199" s="33"/>
      <c r="AT199" s="16" t="s">
        <v>146</v>
      </c>
      <c r="AU199" s="16" t="s">
        <v>89</v>
      </c>
    </row>
    <row r="200" spans="1:65" s="2" customFormat="1" ht="19.5">
      <c r="A200" s="33"/>
      <c r="B200" s="34"/>
      <c r="C200" s="35"/>
      <c r="D200" s="202" t="s">
        <v>154</v>
      </c>
      <c r="E200" s="35"/>
      <c r="F200" s="207" t="s">
        <v>287</v>
      </c>
      <c r="G200" s="35"/>
      <c r="H200" s="35"/>
      <c r="I200" s="204"/>
      <c r="J200" s="204"/>
      <c r="K200" s="35"/>
      <c r="L200" s="35"/>
      <c r="M200" s="38"/>
      <c r="N200" s="205"/>
      <c r="O200" s="206"/>
      <c r="P200" s="70"/>
      <c r="Q200" s="70"/>
      <c r="R200" s="70"/>
      <c r="S200" s="70"/>
      <c r="T200" s="70"/>
      <c r="U200" s="70"/>
      <c r="V200" s="70"/>
      <c r="W200" s="70"/>
      <c r="X200" s="71"/>
      <c r="Y200" s="33"/>
      <c r="Z200" s="33"/>
      <c r="AA200" s="33"/>
      <c r="AB200" s="33"/>
      <c r="AC200" s="33"/>
      <c r="AD200" s="33"/>
      <c r="AE200" s="33"/>
      <c r="AT200" s="16" t="s">
        <v>154</v>
      </c>
      <c r="AU200" s="16" t="s">
        <v>89</v>
      </c>
    </row>
    <row r="201" spans="1:65" s="13" customFormat="1" ht="11.25">
      <c r="B201" s="208"/>
      <c r="C201" s="209"/>
      <c r="D201" s="202" t="s">
        <v>168</v>
      </c>
      <c r="E201" s="210" t="s">
        <v>1</v>
      </c>
      <c r="F201" s="211" t="s">
        <v>389</v>
      </c>
      <c r="G201" s="209"/>
      <c r="H201" s="212">
        <v>220</v>
      </c>
      <c r="I201" s="213"/>
      <c r="J201" s="213"/>
      <c r="K201" s="209"/>
      <c r="L201" s="209"/>
      <c r="M201" s="214"/>
      <c r="N201" s="215"/>
      <c r="O201" s="216"/>
      <c r="P201" s="216"/>
      <c r="Q201" s="216"/>
      <c r="R201" s="216"/>
      <c r="S201" s="216"/>
      <c r="T201" s="216"/>
      <c r="U201" s="216"/>
      <c r="V201" s="216"/>
      <c r="W201" s="216"/>
      <c r="X201" s="217"/>
      <c r="AT201" s="218" t="s">
        <v>168</v>
      </c>
      <c r="AU201" s="218" t="s">
        <v>89</v>
      </c>
      <c r="AV201" s="13" t="s">
        <v>91</v>
      </c>
      <c r="AW201" s="13" t="s">
        <v>5</v>
      </c>
      <c r="AX201" s="13" t="s">
        <v>81</v>
      </c>
      <c r="AY201" s="218" t="s">
        <v>136</v>
      </c>
    </row>
    <row r="202" spans="1:65" s="13" customFormat="1" ht="11.25">
      <c r="B202" s="208"/>
      <c r="C202" s="209"/>
      <c r="D202" s="202" t="s">
        <v>168</v>
      </c>
      <c r="E202" s="210" t="s">
        <v>1</v>
      </c>
      <c r="F202" s="211" t="s">
        <v>390</v>
      </c>
      <c r="G202" s="209"/>
      <c r="H202" s="212">
        <v>1.7090000000000001</v>
      </c>
      <c r="I202" s="213"/>
      <c r="J202" s="213"/>
      <c r="K202" s="209"/>
      <c r="L202" s="209"/>
      <c r="M202" s="214"/>
      <c r="N202" s="215"/>
      <c r="O202" s="216"/>
      <c r="P202" s="216"/>
      <c r="Q202" s="216"/>
      <c r="R202" s="216"/>
      <c r="S202" s="216"/>
      <c r="T202" s="216"/>
      <c r="U202" s="216"/>
      <c r="V202" s="216"/>
      <c r="W202" s="216"/>
      <c r="X202" s="217"/>
      <c r="AT202" s="218" t="s">
        <v>168</v>
      </c>
      <c r="AU202" s="218" t="s">
        <v>89</v>
      </c>
      <c r="AV202" s="13" t="s">
        <v>91</v>
      </c>
      <c r="AW202" s="13" t="s">
        <v>5</v>
      </c>
      <c r="AX202" s="13" t="s">
        <v>81</v>
      </c>
      <c r="AY202" s="218" t="s">
        <v>136</v>
      </c>
    </row>
    <row r="203" spans="1:65" s="13" customFormat="1" ht="11.25">
      <c r="B203" s="208"/>
      <c r="C203" s="209"/>
      <c r="D203" s="202" t="s">
        <v>168</v>
      </c>
      <c r="E203" s="210" t="s">
        <v>1</v>
      </c>
      <c r="F203" s="211" t="s">
        <v>391</v>
      </c>
      <c r="G203" s="209"/>
      <c r="H203" s="212">
        <v>3.5999999999999997E-2</v>
      </c>
      <c r="I203" s="213"/>
      <c r="J203" s="213"/>
      <c r="K203" s="209"/>
      <c r="L203" s="209"/>
      <c r="M203" s="214"/>
      <c r="N203" s="215"/>
      <c r="O203" s="216"/>
      <c r="P203" s="216"/>
      <c r="Q203" s="216"/>
      <c r="R203" s="216"/>
      <c r="S203" s="216"/>
      <c r="T203" s="216"/>
      <c r="U203" s="216"/>
      <c r="V203" s="216"/>
      <c r="W203" s="216"/>
      <c r="X203" s="217"/>
      <c r="AT203" s="218" t="s">
        <v>168</v>
      </c>
      <c r="AU203" s="218" t="s">
        <v>89</v>
      </c>
      <c r="AV203" s="13" t="s">
        <v>91</v>
      </c>
      <c r="AW203" s="13" t="s">
        <v>5</v>
      </c>
      <c r="AX203" s="13" t="s">
        <v>81</v>
      </c>
      <c r="AY203" s="218" t="s">
        <v>136</v>
      </c>
    </row>
    <row r="204" spans="1:65" s="13" customFormat="1" ht="11.25">
      <c r="B204" s="208"/>
      <c r="C204" s="209"/>
      <c r="D204" s="202" t="s">
        <v>168</v>
      </c>
      <c r="E204" s="210" t="s">
        <v>1</v>
      </c>
      <c r="F204" s="211" t="s">
        <v>392</v>
      </c>
      <c r="G204" s="209"/>
      <c r="H204" s="212">
        <v>0.246</v>
      </c>
      <c r="I204" s="213"/>
      <c r="J204" s="213"/>
      <c r="K204" s="209"/>
      <c r="L204" s="209"/>
      <c r="M204" s="214"/>
      <c r="N204" s="215"/>
      <c r="O204" s="216"/>
      <c r="P204" s="216"/>
      <c r="Q204" s="216"/>
      <c r="R204" s="216"/>
      <c r="S204" s="216"/>
      <c r="T204" s="216"/>
      <c r="U204" s="216"/>
      <c r="V204" s="216"/>
      <c r="W204" s="216"/>
      <c r="X204" s="217"/>
      <c r="AT204" s="218" t="s">
        <v>168</v>
      </c>
      <c r="AU204" s="218" t="s">
        <v>89</v>
      </c>
      <c r="AV204" s="13" t="s">
        <v>91</v>
      </c>
      <c r="AW204" s="13" t="s">
        <v>5</v>
      </c>
      <c r="AX204" s="13" t="s">
        <v>81</v>
      </c>
      <c r="AY204" s="218" t="s">
        <v>136</v>
      </c>
    </row>
    <row r="205" spans="1:65" s="14" customFormat="1" ht="11.25">
      <c r="B205" s="229"/>
      <c r="C205" s="230"/>
      <c r="D205" s="202" t="s">
        <v>168</v>
      </c>
      <c r="E205" s="231" t="s">
        <v>1</v>
      </c>
      <c r="F205" s="232" t="s">
        <v>270</v>
      </c>
      <c r="G205" s="230"/>
      <c r="H205" s="233">
        <v>221.99100000000001</v>
      </c>
      <c r="I205" s="234"/>
      <c r="J205" s="234"/>
      <c r="K205" s="230"/>
      <c r="L205" s="230"/>
      <c r="M205" s="235"/>
      <c r="N205" s="236"/>
      <c r="O205" s="237"/>
      <c r="P205" s="237"/>
      <c r="Q205" s="237"/>
      <c r="R205" s="237"/>
      <c r="S205" s="237"/>
      <c r="T205" s="237"/>
      <c r="U205" s="237"/>
      <c r="V205" s="237"/>
      <c r="W205" s="237"/>
      <c r="X205" s="238"/>
      <c r="AT205" s="239" t="s">
        <v>168</v>
      </c>
      <c r="AU205" s="239" t="s">
        <v>89</v>
      </c>
      <c r="AV205" s="14" t="s">
        <v>144</v>
      </c>
      <c r="AW205" s="14" t="s">
        <v>5</v>
      </c>
      <c r="AX205" s="14" t="s">
        <v>89</v>
      </c>
      <c r="AY205" s="239" t="s">
        <v>136</v>
      </c>
    </row>
    <row r="206" spans="1:65" s="2" customFormat="1" ht="37.9" customHeight="1">
      <c r="A206" s="33"/>
      <c r="B206" s="34"/>
      <c r="C206" s="188" t="s">
        <v>330</v>
      </c>
      <c r="D206" s="188" t="s">
        <v>139</v>
      </c>
      <c r="E206" s="189" t="s">
        <v>393</v>
      </c>
      <c r="F206" s="190" t="s">
        <v>394</v>
      </c>
      <c r="G206" s="191" t="s">
        <v>267</v>
      </c>
      <c r="H206" s="192">
        <v>220</v>
      </c>
      <c r="I206" s="193"/>
      <c r="J206" s="193"/>
      <c r="K206" s="194">
        <f>ROUND(P206*H206,2)</f>
        <v>0</v>
      </c>
      <c r="L206" s="190" t="s">
        <v>143</v>
      </c>
      <c r="M206" s="38"/>
      <c r="N206" s="195" t="s">
        <v>1</v>
      </c>
      <c r="O206" s="196" t="s">
        <v>44</v>
      </c>
      <c r="P206" s="197">
        <f>I206+J206</f>
        <v>0</v>
      </c>
      <c r="Q206" s="197">
        <f>ROUND(I206*H206,2)</f>
        <v>0</v>
      </c>
      <c r="R206" s="197">
        <f>ROUND(J206*H206,2)</f>
        <v>0</v>
      </c>
      <c r="S206" s="70"/>
      <c r="T206" s="198">
        <f>S206*H206</f>
        <v>0</v>
      </c>
      <c r="U206" s="198">
        <v>0</v>
      </c>
      <c r="V206" s="198">
        <f>U206*H206</f>
        <v>0</v>
      </c>
      <c r="W206" s="198">
        <v>0</v>
      </c>
      <c r="X206" s="199">
        <f>W206*H206</f>
        <v>0</v>
      </c>
      <c r="Y206" s="33"/>
      <c r="Z206" s="33"/>
      <c r="AA206" s="33"/>
      <c r="AB206" s="33"/>
      <c r="AC206" s="33"/>
      <c r="AD206" s="33"/>
      <c r="AE206" s="33"/>
      <c r="AR206" s="200" t="s">
        <v>284</v>
      </c>
      <c r="AT206" s="200" t="s">
        <v>139</v>
      </c>
      <c r="AU206" s="200" t="s">
        <v>89</v>
      </c>
      <c r="AY206" s="16" t="s">
        <v>136</v>
      </c>
      <c r="BE206" s="201">
        <f>IF(O206="základní",K206,0)</f>
        <v>0</v>
      </c>
      <c r="BF206" s="201">
        <f>IF(O206="snížená",K206,0)</f>
        <v>0</v>
      </c>
      <c r="BG206" s="201">
        <f>IF(O206="zákl. přenesená",K206,0)</f>
        <v>0</v>
      </c>
      <c r="BH206" s="201">
        <f>IF(O206="sníž. přenesená",K206,0)</f>
        <v>0</v>
      </c>
      <c r="BI206" s="201">
        <f>IF(O206="nulová",K206,0)</f>
        <v>0</v>
      </c>
      <c r="BJ206" s="16" t="s">
        <v>89</v>
      </c>
      <c r="BK206" s="201">
        <f>ROUND(P206*H206,2)</f>
        <v>0</v>
      </c>
      <c r="BL206" s="16" t="s">
        <v>284</v>
      </c>
      <c r="BM206" s="200" t="s">
        <v>395</v>
      </c>
    </row>
    <row r="207" spans="1:65" s="2" customFormat="1" ht="68.25">
      <c r="A207" s="33"/>
      <c r="B207" s="34"/>
      <c r="C207" s="35"/>
      <c r="D207" s="202" t="s">
        <v>146</v>
      </c>
      <c r="E207" s="35"/>
      <c r="F207" s="203" t="s">
        <v>396</v>
      </c>
      <c r="G207" s="35"/>
      <c r="H207" s="35"/>
      <c r="I207" s="204"/>
      <c r="J207" s="204"/>
      <c r="K207" s="35"/>
      <c r="L207" s="35"/>
      <c r="M207" s="38"/>
      <c r="N207" s="205"/>
      <c r="O207" s="206"/>
      <c r="P207" s="70"/>
      <c r="Q207" s="70"/>
      <c r="R207" s="70"/>
      <c r="S207" s="70"/>
      <c r="T207" s="70"/>
      <c r="U207" s="70"/>
      <c r="V207" s="70"/>
      <c r="W207" s="70"/>
      <c r="X207" s="71"/>
      <c r="Y207" s="33"/>
      <c r="Z207" s="33"/>
      <c r="AA207" s="33"/>
      <c r="AB207" s="33"/>
      <c r="AC207" s="33"/>
      <c r="AD207" s="33"/>
      <c r="AE207" s="33"/>
      <c r="AT207" s="16" t="s">
        <v>146</v>
      </c>
      <c r="AU207" s="16" t="s">
        <v>89</v>
      </c>
    </row>
    <row r="208" spans="1:65" s="2" customFormat="1" ht="19.5">
      <c r="A208" s="33"/>
      <c r="B208" s="34"/>
      <c r="C208" s="35"/>
      <c r="D208" s="202" t="s">
        <v>154</v>
      </c>
      <c r="E208" s="35"/>
      <c r="F208" s="207" t="s">
        <v>287</v>
      </c>
      <c r="G208" s="35"/>
      <c r="H208" s="35"/>
      <c r="I208" s="204"/>
      <c r="J208" s="204"/>
      <c r="K208" s="35"/>
      <c r="L208" s="35"/>
      <c r="M208" s="38"/>
      <c r="N208" s="205"/>
      <c r="O208" s="206"/>
      <c r="P208" s="70"/>
      <c r="Q208" s="70"/>
      <c r="R208" s="70"/>
      <c r="S208" s="70"/>
      <c r="T208" s="70"/>
      <c r="U208" s="70"/>
      <c r="V208" s="70"/>
      <c r="W208" s="70"/>
      <c r="X208" s="71"/>
      <c r="Y208" s="33"/>
      <c r="Z208" s="33"/>
      <c r="AA208" s="33"/>
      <c r="AB208" s="33"/>
      <c r="AC208" s="33"/>
      <c r="AD208" s="33"/>
      <c r="AE208" s="33"/>
      <c r="AT208" s="16" t="s">
        <v>154</v>
      </c>
      <c r="AU208" s="16" t="s">
        <v>89</v>
      </c>
    </row>
    <row r="209" spans="1:65" s="13" customFormat="1" ht="11.25">
      <c r="B209" s="208"/>
      <c r="C209" s="209"/>
      <c r="D209" s="202" t="s">
        <v>168</v>
      </c>
      <c r="E209" s="210" t="s">
        <v>1</v>
      </c>
      <c r="F209" s="211" t="s">
        <v>397</v>
      </c>
      <c r="G209" s="209"/>
      <c r="H209" s="212">
        <v>220</v>
      </c>
      <c r="I209" s="213"/>
      <c r="J209" s="213"/>
      <c r="K209" s="209"/>
      <c r="L209" s="209"/>
      <c r="M209" s="214"/>
      <c r="N209" s="215"/>
      <c r="O209" s="216"/>
      <c r="P209" s="216"/>
      <c r="Q209" s="216"/>
      <c r="R209" s="216"/>
      <c r="S209" s="216"/>
      <c r="T209" s="216"/>
      <c r="U209" s="216"/>
      <c r="V209" s="216"/>
      <c r="W209" s="216"/>
      <c r="X209" s="217"/>
      <c r="AT209" s="218" t="s">
        <v>168</v>
      </c>
      <c r="AU209" s="218" t="s">
        <v>89</v>
      </c>
      <c r="AV209" s="13" t="s">
        <v>91</v>
      </c>
      <c r="AW209" s="13" t="s">
        <v>5</v>
      </c>
      <c r="AX209" s="13" t="s">
        <v>89</v>
      </c>
      <c r="AY209" s="218" t="s">
        <v>136</v>
      </c>
    </row>
    <row r="210" spans="1:65" s="2" customFormat="1" ht="24.2" customHeight="1">
      <c r="A210" s="33"/>
      <c r="B210" s="34"/>
      <c r="C210" s="188" t="s">
        <v>398</v>
      </c>
      <c r="D210" s="188" t="s">
        <v>139</v>
      </c>
      <c r="E210" s="189" t="s">
        <v>300</v>
      </c>
      <c r="F210" s="190" t="s">
        <v>301</v>
      </c>
      <c r="G210" s="191" t="s">
        <v>267</v>
      </c>
      <c r="H210" s="192">
        <v>170.68600000000001</v>
      </c>
      <c r="I210" s="193"/>
      <c r="J210" s="193"/>
      <c r="K210" s="194">
        <f>ROUND(P210*H210,2)</f>
        <v>0</v>
      </c>
      <c r="L210" s="190" t="s">
        <v>151</v>
      </c>
      <c r="M210" s="38"/>
      <c r="N210" s="195" t="s">
        <v>1</v>
      </c>
      <c r="O210" s="196" t="s">
        <v>44</v>
      </c>
      <c r="P210" s="197">
        <f>I210+J210</f>
        <v>0</v>
      </c>
      <c r="Q210" s="197">
        <f>ROUND(I210*H210,2)</f>
        <v>0</v>
      </c>
      <c r="R210" s="197">
        <f>ROUND(J210*H210,2)</f>
        <v>0</v>
      </c>
      <c r="S210" s="70"/>
      <c r="T210" s="198">
        <f>S210*H210</f>
        <v>0</v>
      </c>
      <c r="U210" s="198">
        <v>0</v>
      </c>
      <c r="V210" s="198">
        <f>U210*H210</f>
        <v>0</v>
      </c>
      <c r="W210" s="198">
        <v>0</v>
      </c>
      <c r="X210" s="199">
        <f>W210*H210</f>
        <v>0</v>
      </c>
      <c r="Y210" s="33"/>
      <c r="Z210" s="33"/>
      <c r="AA210" s="33"/>
      <c r="AB210" s="33"/>
      <c r="AC210" s="33"/>
      <c r="AD210" s="33"/>
      <c r="AE210" s="33"/>
      <c r="AR210" s="200" t="s">
        <v>284</v>
      </c>
      <c r="AT210" s="200" t="s">
        <v>139</v>
      </c>
      <c r="AU210" s="200" t="s">
        <v>89</v>
      </c>
      <c r="AY210" s="16" t="s">
        <v>136</v>
      </c>
      <c r="BE210" s="201">
        <f>IF(O210="základní",K210,0)</f>
        <v>0</v>
      </c>
      <c r="BF210" s="201">
        <f>IF(O210="snížená",K210,0)</f>
        <v>0</v>
      </c>
      <c r="BG210" s="201">
        <f>IF(O210="zákl. přenesená",K210,0)</f>
        <v>0</v>
      </c>
      <c r="BH210" s="201">
        <f>IF(O210="sníž. přenesená",K210,0)</f>
        <v>0</v>
      </c>
      <c r="BI210" s="201">
        <f>IF(O210="nulová",K210,0)</f>
        <v>0</v>
      </c>
      <c r="BJ210" s="16" t="s">
        <v>89</v>
      </c>
      <c r="BK210" s="201">
        <f>ROUND(P210*H210,2)</f>
        <v>0</v>
      </c>
      <c r="BL210" s="16" t="s">
        <v>284</v>
      </c>
      <c r="BM210" s="200" t="s">
        <v>399</v>
      </c>
    </row>
    <row r="211" spans="1:65" s="2" customFormat="1" ht="58.5">
      <c r="A211" s="33"/>
      <c r="B211" s="34"/>
      <c r="C211" s="35"/>
      <c r="D211" s="202" t="s">
        <v>146</v>
      </c>
      <c r="E211" s="35"/>
      <c r="F211" s="203" t="s">
        <v>303</v>
      </c>
      <c r="G211" s="35"/>
      <c r="H211" s="35"/>
      <c r="I211" s="204"/>
      <c r="J211" s="204"/>
      <c r="K211" s="35"/>
      <c r="L211" s="35"/>
      <c r="M211" s="38"/>
      <c r="N211" s="205"/>
      <c r="O211" s="206"/>
      <c r="P211" s="70"/>
      <c r="Q211" s="70"/>
      <c r="R211" s="70"/>
      <c r="S211" s="70"/>
      <c r="T211" s="70"/>
      <c r="U211" s="70"/>
      <c r="V211" s="70"/>
      <c r="W211" s="70"/>
      <c r="X211" s="71"/>
      <c r="Y211" s="33"/>
      <c r="Z211" s="33"/>
      <c r="AA211" s="33"/>
      <c r="AB211" s="33"/>
      <c r="AC211" s="33"/>
      <c r="AD211" s="33"/>
      <c r="AE211" s="33"/>
      <c r="AT211" s="16" t="s">
        <v>146</v>
      </c>
      <c r="AU211" s="16" t="s">
        <v>89</v>
      </c>
    </row>
    <row r="212" spans="1:65" s="2" customFormat="1" ht="19.5">
      <c r="A212" s="33"/>
      <c r="B212" s="34"/>
      <c r="C212" s="35"/>
      <c r="D212" s="202" t="s">
        <v>154</v>
      </c>
      <c r="E212" s="35"/>
      <c r="F212" s="207" t="s">
        <v>287</v>
      </c>
      <c r="G212" s="35"/>
      <c r="H212" s="35"/>
      <c r="I212" s="204"/>
      <c r="J212" s="204"/>
      <c r="K212" s="35"/>
      <c r="L212" s="35"/>
      <c r="M212" s="38"/>
      <c r="N212" s="205"/>
      <c r="O212" s="206"/>
      <c r="P212" s="70"/>
      <c r="Q212" s="70"/>
      <c r="R212" s="70"/>
      <c r="S212" s="70"/>
      <c r="T212" s="70"/>
      <c r="U212" s="70"/>
      <c r="V212" s="70"/>
      <c r="W212" s="70"/>
      <c r="X212" s="71"/>
      <c r="Y212" s="33"/>
      <c r="Z212" s="33"/>
      <c r="AA212" s="33"/>
      <c r="AB212" s="33"/>
      <c r="AC212" s="33"/>
      <c r="AD212" s="33"/>
      <c r="AE212" s="33"/>
      <c r="AT212" s="16" t="s">
        <v>154</v>
      </c>
      <c r="AU212" s="16" t="s">
        <v>89</v>
      </c>
    </row>
    <row r="213" spans="1:65" s="13" customFormat="1" ht="11.25">
      <c r="B213" s="208"/>
      <c r="C213" s="209"/>
      <c r="D213" s="202" t="s">
        <v>168</v>
      </c>
      <c r="E213" s="210" t="s">
        <v>1</v>
      </c>
      <c r="F213" s="211" t="s">
        <v>269</v>
      </c>
      <c r="G213" s="209"/>
      <c r="H213" s="212">
        <v>170</v>
      </c>
      <c r="I213" s="213"/>
      <c r="J213" s="213"/>
      <c r="K213" s="209"/>
      <c r="L213" s="209"/>
      <c r="M213" s="214"/>
      <c r="N213" s="215"/>
      <c r="O213" s="216"/>
      <c r="P213" s="216"/>
      <c r="Q213" s="216"/>
      <c r="R213" s="216"/>
      <c r="S213" s="216"/>
      <c r="T213" s="216"/>
      <c r="U213" s="216"/>
      <c r="V213" s="216"/>
      <c r="W213" s="216"/>
      <c r="X213" s="217"/>
      <c r="AT213" s="218" t="s">
        <v>168</v>
      </c>
      <c r="AU213" s="218" t="s">
        <v>89</v>
      </c>
      <c r="AV213" s="13" t="s">
        <v>91</v>
      </c>
      <c r="AW213" s="13" t="s">
        <v>5</v>
      </c>
      <c r="AX213" s="13" t="s">
        <v>81</v>
      </c>
      <c r="AY213" s="218" t="s">
        <v>136</v>
      </c>
    </row>
    <row r="214" spans="1:65" s="13" customFormat="1" ht="11.25">
      <c r="B214" s="208"/>
      <c r="C214" s="209"/>
      <c r="D214" s="202" t="s">
        <v>168</v>
      </c>
      <c r="E214" s="210" t="s">
        <v>1</v>
      </c>
      <c r="F214" s="211" t="s">
        <v>400</v>
      </c>
      <c r="G214" s="209"/>
      <c r="H214" s="212">
        <v>0.246</v>
      </c>
      <c r="I214" s="213"/>
      <c r="J214" s="213"/>
      <c r="K214" s="209"/>
      <c r="L214" s="209"/>
      <c r="M214" s="214"/>
      <c r="N214" s="215"/>
      <c r="O214" s="216"/>
      <c r="P214" s="216"/>
      <c r="Q214" s="216"/>
      <c r="R214" s="216"/>
      <c r="S214" s="216"/>
      <c r="T214" s="216"/>
      <c r="U214" s="216"/>
      <c r="V214" s="216"/>
      <c r="W214" s="216"/>
      <c r="X214" s="217"/>
      <c r="AT214" s="218" t="s">
        <v>168</v>
      </c>
      <c r="AU214" s="218" t="s">
        <v>89</v>
      </c>
      <c r="AV214" s="13" t="s">
        <v>91</v>
      </c>
      <c r="AW214" s="13" t="s">
        <v>5</v>
      </c>
      <c r="AX214" s="13" t="s">
        <v>81</v>
      </c>
      <c r="AY214" s="218" t="s">
        <v>136</v>
      </c>
    </row>
    <row r="215" spans="1:65" s="13" customFormat="1" ht="11.25">
      <c r="B215" s="208"/>
      <c r="C215" s="209"/>
      <c r="D215" s="202" t="s">
        <v>168</v>
      </c>
      <c r="E215" s="210" t="s">
        <v>1</v>
      </c>
      <c r="F215" s="211" t="s">
        <v>401</v>
      </c>
      <c r="G215" s="209"/>
      <c r="H215" s="212">
        <v>0.36</v>
      </c>
      <c r="I215" s="213"/>
      <c r="J215" s="213"/>
      <c r="K215" s="209"/>
      <c r="L215" s="209"/>
      <c r="M215" s="214"/>
      <c r="N215" s="215"/>
      <c r="O215" s="216"/>
      <c r="P215" s="216"/>
      <c r="Q215" s="216"/>
      <c r="R215" s="216"/>
      <c r="S215" s="216"/>
      <c r="T215" s="216"/>
      <c r="U215" s="216"/>
      <c r="V215" s="216"/>
      <c r="W215" s="216"/>
      <c r="X215" s="217"/>
      <c r="AT215" s="218" t="s">
        <v>168</v>
      </c>
      <c r="AU215" s="218" t="s">
        <v>89</v>
      </c>
      <c r="AV215" s="13" t="s">
        <v>91</v>
      </c>
      <c r="AW215" s="13" t="s">
        <v>5</v>
      </c>
      <c r="AX215" s="13" t="s">
        <v>81</v>
      </c>
      <c r="AY215" s="218" t="s">
        <v>136</v>
      </c>
    </row>
    <row r="216" spans="1:65" s="13" customFormat="1" ht="11.25">
      <c r="B216" s="208"/>
      <c r="C216" s="209"/>
      <c r="D216" s="202" t="s">
        <v>168</v>
      </c>
      <c r="E216" s="210" t="s">
        <v>1</v>
      </c>
      <c r="F216" s="211" t="s">
        <v>402</v>
      </c>
      <c r="G216" s="209"/>
      <c r="H216" s="212">
        <v>0.08</v>
      </c>
      <c r="I216" s="213"/>
      <c r="J216" s="213"/>
      <c r="K216" s="209"/>
      <c r="L216" s="209"/>
      <c r="M216" s="214"/>
      <c r="N216" s="215"/>
      <c r="O216" s="216"/>
      <c r="P216" s="216"/>
      <c r="Q216" s="216"/>
      <c r="R216" s="216"/>
      <c r="S216" s="216"/>
      <c r="T216" s="216"/>
      <c r="U216" s="216"/>
      <c r="V216" s="216"/>
      <c r="W216" s="216"/>
      <c r="X216" s="217"/>
      <c r="AT216" s="218" t="s">
        <v>168</v>
      </c>
      <c r="AU216" s="218" t="s">
        <v>89</v>
      </c>
      <c r="AV216" s="13" t="s">
        <v>91</v>
      </c>
      <c r="AW216" s="13" t="s">
        <v>5</v>
      </c>
      <c r="AX216" s="13" t="s">
        <v>81</v>
      </c>
      <c r="AY216" s="218" t="s">
        <v>136</v>
      </c>
    </row>
    <row r="217" spans="1:65" s="14" customFormat="1" ht="11.25">
      <c r="B217" s="229"/>
      <c r="C217" s="230"/>
      <c r="D217" s="202" t="s">
        <v>168</v>
      </c>
      <c r="E217" s="231" t="s">
        <v>1</v>
      </c>
      <c r="F217" s="232" t="s">
        <v>270</v>
      </c>
      <c r="G217" s="230"/>
      <c r="H217" s="233">
        <v>170.68600000000004</v>
      </c>
      <c r="I217" s="234"/>
      <c r="J217" s="234"/>
      <c r="K217" s="230"/>
      <c r="L217" s="230"/>
      <c r="M217" s="235"/>
      <c r="N217" s="236"/>
      <c r="O217" s="237"/>
      <c r="P217" s="237"/>
      <c r="Q217" s="237"/>
      <c r="R217" s="237"/>
      <c r="S217" s="237"/>
      <c r="T217" s="237"/>
      <c r="U217" s="237"/>
      <c r="V217" s="237"/>
      <c r="W217" s="237"/>
      <c r="X217" s="238"/>
      <c r="AT217" s="239" t="s">
        <v>168</v>
      </c>
      <c r="AU217" s="239" t="s">
        <v>89</v>
      </c>
      <c r="AV217" s="14" t="s">
        <v>144</v>
      </c>
      <c r="AW217" s="14" t="s">
        <v>5</v>
      </c>
      <c r="AX217" s="14" t="s">
        <v>89</v>
      </c>
      <c r="AY217" s="239" t="s">
        <v>136</v>
      </c>
    </row>
    <row r="218" spans="1:65" s="2" customFormat="1" ht="24.2" customHeight="1">
      <c r="A218" s="33"/>
      <c r="B218" s="34"/>
      <c r="C218" s="188" t="s">
        <v>403</v>
      </c>
      <c r="D218" s="188" t="s">
        <v>139</v>
      </c>
      <c r="E218" s="189" t="s">
        <v>308</v>
      </c>
      <c r="F218" s="190" t="s">
        <v>309</v>
      </c>
      <c r="G218" s="191" t="s">
        <v>267</v>
      </c>
      <c r="H218" s="192">
        <v>661.99099999999999</v>
      </c>
      <c r="I218" s="193"/>
      <c r="J218" s="193"/>
      <c r="K218" s="194">
        <f>ROUND(P218*H218,2)</f>
        <v>0</v>
      </c>
      <c r="L218" s="190" t="s">
        <v>151</v>
      </c>
      <c r="M218" s="38"/>
      <c r="N218" s="195" t="s">
        <v>1</v>
      </c>
      <c r="O218" s="196" t="s">
        <v>44</v>
      </c>
      <c r="P218" s="197">
        <f>I218+J218</f>
        <v>0</v>
      </c>
      <c r="Q218" s="197">
        <f>ROUND(I218*H218,2)</f>
        <v>0</v>
      </c>
      <c r="R218" s="197">
        <f>ROUND(J218*H218,2)</f>
        <v>0</v>
      </c>
      <c r="S218" s="70"/>
      <c r="T218" s="198">
        <f>S218*H218</f>
        <v>0</v>
      </c>
      <c r="U218" s="198">
        <v>0</v>
      </c>
      <c r="V218" s="198">
        <f>U218*H218</f>
        <v>0</v>
      </c>
      <c r="W218" s="198">
        <v>0</v>
      </c>
      <c r="X218" s="199">
        <f>W218*H218</f>
        <v>0</v>
      </c>
      <c r="Y218" s="33"/>
      <c r="Z218" s="33"/>
      <c r="AA218" s="33"/>
      <c r="AB218" s="33"/>
      <c r="AC218" s="33"/>
      <c r="AD218" s="33"/>
      <c r="AE218" s="33"/>
      <c r="AR218" s="200" t="s">
        <v>284</v>
      </c>
      <c r="AT218" s="200" t="s">
        <v>139</v>
      </c>
      <c r="AU218" s="200" t="s">
        <v>89</v>
      </c>
      <c r="AY218" s="16" t="s">
        <v>136</v>
      </c>
      <c r="BE218" s="201">
        <f>IF(O218="základní",K218,0)</f>
        <v>0</v>
      </c>
      <c r="BF218" s="201">
        <f>IF(O218="snížená",K218,0)</f>
        <v>0</v>
      </c>
      <c r="BG218" s="201">
        <f>IF(O218="zákl. přenesená",K218,0)</f>
        <v>0</v>
      </c>
      <c r="BH218" s="201">
        <f>IF(O218="sníž. přenesená",K218,0)</f>
        <v>0</v>
      </c>
      <c r="BI218" s="201">
        <f>IF(O218="nulová",K218,0)</f>
        <v>0</v>
      </c>
      <c r="BJ218" s="16" t="s">
        <v>89</v>
      </c>
      <c r="BK218" s="201">
        <f>ROUND(P218*H218,2)</f>
        <v>0</v>
      </c>
      <c r="BL218" s="16" t="s">
        <v>284</v>
      </c>
      <c r="BM218" s="200" t="s">
        <v>404</v>
      </c>
    </row>
    <row r="219" spans="1:65" s="2" customFormat="1" ht="29.25">
      <c r="A219" s="33"/>
      <c r="B219" s="34"/>
      <c r="C219" s="35"/>
      <c r="D219" s="202" t="s">
        <v>146</v>
      </c>
      <c r="E219" s="35"/>
      <c r="F219" s="203" t="s">
        <v>311</v>
      </c>
      <c r="G219" s="35"/>
      <c r="H219" s="35"/>
      <c r="I219" s="204"/>
      <c r="J219" s="204"/>
      <c r="K219" s="35"/>
      <c r="L219" s="35"/>
      <c r="M219" s="38"/>
      <c r="N219" s="205"/>
      <c r="O219" s="206"/>
      <c r="P219" s="70"/>
      <c r="Q219" s="70"/>
      <c r="R219" s="70"/>
      <c r="S219" s="70"/>
      <c r="T219" s="70"/>
      <c r="U219" s="70"/>
      <c r="V219" s="70"/>
      <c r="W219" s="70"/>
      <c r="X219" s="71"/>
      <c r="Y219" s="33"/>
      <c r="Z219" s="33"/>
      <c r="AA219" s="33"/>
      <c r="AB219" s="33"/>
      <c r="AC219" s="33"/>
      <c r="AD219" s="33"/>
      <c r="AE219" s="33"/>
      <c r="AT219" s="16" t="s">
        <v>146</v>
      </c>
      <c r="AU219" s="16" t="s">
        <v>89</v>
      </c>
    </row>
    <row r="220" spans="1:65" s="13" customFormat="1" ht="11.25">
      <c r="B220" s="208"/>
      <c r="C220" s="209"/>
      <c r="D220" s="202" t="s">
        <v>168</v>
      </c>
      <c r="E220" s="210" t="s">
        <v>1</v>
      </c>
      <c r="F220" s="211" t="s">
        <v>405</v>
      </c>
      <c r="G220" s="209"/>
      <c r="H220" s="212">
        <v>220</v>
      </c>
      <c r="I220" s="213"/>
      <c r="J220" s="213"/>
      <c r="K220" s="209"/>
      <c r="L220" s="209"/>
      <c r="M220" s="214"/>
      <c r="N220" s="215"/>
      <c r="O220" s="216"/>
      <c r="P220" s="216"/>
      <c r="Q220" s="216"/>
      <c r="R220" s="216"/>
      <c r="S220" s="216"/>
      <c r="T220" s="216"/>
      <c r="U220" s="216"/>
      <c r="V220" s="216"/>
      <c r="W220" s="216"/>
      <c r="X220" s="217"/>
      <c r="AT220" s="218" t="s">
        <v>168</v>
      </c>
      <c r="AU220" s="218" t="s">
        <v>89</v>
      </c>
      <c r="AV220" s="13" t="s">
        <v>91</v>
      </c>
      <c r="AW220" s="13" t="s">
        <v>5</v>
      </c>
      <c r="AX220" s="13" t="s">
        <v>81</v>
      </c>
      <c r="AY220" s="218" t="s">
        <v>136</v>
      </c>
    </row>
    <row r="221" spans="1:65" s="13" customFormat="1" ht="11.25">
      <c r="B221" s="208"/>
      <c r="C221" s="209"/>
      <c r="D221" s="202" t="s">
        <v>168</v>
      </c>
      <c r="E221" s="210" t="s">
        <v>1</v>
      </c>
      <c r="F221" s="211" t="s">
        <v>406</v>
      </c>
      <c r="G221" s="209"/>
      <c r="H221" s="212">
        <v>220</v>
      </c>
      <c r="I221" s="213"/>
      <c r="J221" s="213"/>
      <c r="K221" s="209"/>
      <c r="L221" s="209"/>
      <c r="M221" s="214"/>
      <c r="N221" s="215"/>
      <c r="O221" s="216"/>
      <c r="P221" s="216"/>
      <c r="Q221" s="216"/>
      <c r="R221" s="216"/>
      <c r="S221" s="216"/>
      <c r="T221" s="216"/>
      <c r="U221" s="216"/>
      <c r="V221" s="216"/>
      <c r="W221" s="216"/>
      <c r="X221" s="217"/>
      <c r="AT221" s="218" t="s">
        <v>168</v>
      </c>
      <c r="AU221" s="218" t="s">
        <v>89</v>
      </c>
      <c r="AV221" s="13" t="s">
        <v>91</v>
      </c>
      <c r="AW221" s="13" t="s">
        <v>5</v>
      </c>
      <c r="AX221" s="13" t="s">
        <v>81</v>
      </c>
      <c r="AY221" s="218" t="s">
        <v>136</v>
      </c>
    </row>
    <row r="222" spans="1:65" s="13" customFormat="1" ht="11.25">
      <c r="B222" s="208"/>
      <c r="C222" s="209"/>
      <c r="D222" s="202" t="s">
        <v>168</v>
      </c>
      <c r="E222" s="210" t="s">
        <v>1</v>
      </c>
      <c r="F222" s="211" t="s">
        <v>407</v>
      </c>
      <c r="G222" s="209"/>
      <c r="H222" s="212">
        <v>220</v>
      </c>
      <c r="I222" s="213"/>
      <c r="J222" s="213"/>
      <c r="K222" s="209"/>
      <c r="L222" s="209"/>
      <c r="M222" s="214"/>
      <c r="N222" s="215"/>
      <c r="O222" s="216"/>
      <c r="P222" s="216"/>
      <c r="Q222" s="216"/>
      <c r="R222" s="216"/>
      <c r="S222" s="216"/>
      <c r="T222" s="216"/>
      <c r="U222" s="216"/>
      <c r="V222" s="216"/>
      <c r="W222" s="216"/>
      <c r="X222" s="217"/>
      <c r="AT222" s="218" t="s">
        <v>168</v>
      </c>
      <c r="AU222" s="218" t="s">
        <v>89</v>
      </c>
      <c r="AV222" s="13" t="s">
        <v>91</v>
      </c>
      <c r="AW222" s="13" t="s">
        <v>5</v>
      </c>
      <c r="AX222" s="13" t="s">
        <v>81</v>
      </c>
      <c r="AY222" s="218" t="s">
        <v>136</v>
      </c>
    </row>
    <row r="223" spans="1:65" s="13" customFormat="1" ht="11.25">
      <c r="B223" s="208"/>
      <c r="C223" s="209"/>
      <c r="D223" s="202" t="s">
        <v>168</v>
      </c>
      <c r="E223" s="210" t="s">
        <v>1</v>
      </c>
      <c r="F223" s="211" t="s">
        <v>408</v>
      </c>
      <c r="G223" s="209"/>
      <c r="H223" s="212">
        <v>1.7090000000000001</v>
      </c>
      <c r="I223" s="213"/>
      <c r="J223" s="213"/>
      <c r="K223" s="209"/>
      <c r="L223" s="209"/>
      <c r="M223" s="214"/>
      <c r="N223" s="215"/>
      <c r="O223" s="216"/>
      <c r="P223" s="216"/>
      <c r="Q223" s="216"/>
      <c r="R223" s="216"/>
      <c r="S223" s="216"/>
      <c r="T223" s="216"/>
      <c r="U223" s="216"/>
      <c r="V223" s="216"/>
      <c r="W223" s="216"/>
      <c r="X223" s="217"/>
      <c r="AT223" s="218" t="s">
        <v>168</v>
      </c>
      <c r="AU223" s="218" t="s">
        <v>89</v>
      </c>
      <c r="AV223" s="13" t="s">
        <v>91</v>
      </c>
      <c r="AW223" s="13" t="s">
        <v>5</v>
      </c>
      <c r="AX223" s="13" t="s">
        <v>81</v>
      </c>
      <c r="AY223" s="218" t="s">
        <v>136</v>
      </c>
    </row>
    <row r="224" spans="1:65" s="13" customFormat="1" ht="11.25">
      <c r="B224" s="208"/>
      <c r="C224" s="209"/>
      <c r="D224" s="202" t="s">
        <v>168</v>
      </c>
      <c r="E224" s="210" t="s">
        <v>1</v>
      </c>
      <c r="F224" s="211" t="s">
        <v>391</v>
      </c>
      <c r="G224" s="209"/>
      <c r="H224" s="212">
        <v>3.5999999999999997E-2</v>
      </c>
      <c r="I224" s="213"/>
      <c r="J224" s="213"/>
      <c r="K224" s="209"/>
      <c r="L224" s="209"/>
      <c r="M224" s="214"/>
      <c r="N224" s="215"/>
      <c r="O224" s="216"/>
      <c r="P224" s="216"/>
      <c r="Q224" s="216"/>
      <c r="R224" s="216"/>
      <c r="S224" s="216"/>
      <c r="T224" s="216"/>
      <c r="U224" s="216"/>
      <c r="V224" s="216"/>
      <c r="W224" s="216"/>
      <c r="X224" s="217"/>
      <c r="AT224" s="218" t="s">
        <v>168</v>
      </c>
      <c r="AU224" s="218" t="s">
        <v>89</v>
      </c>
      <c r="AV224" s="13" t="s">
        <v>91</v>
      </c>
      <c r="AW224" s="13" t="s">
        <v>5</v>
      </c>
      <c r="AX224" s="13" t="s">
        <v>81</v>
      </c>
      <c r="AY224" s="218" t="s">
        <v>136</v>
      </c>
    </row>
    <row r="225" spans="1:65" s="13" customFormat="1" ht="11.25">
      <c r="B225" s="208"/>
      <c r="C225" s="209"/>
      <c r="D225" s="202" t="s">
        <v>168</v>
      </c>
      <c r="E225" s="210" t="s">
        <v>1</v>
      </c>
      <c r="F225" s="211" t="s">
        <v>392</v>
      </c>
      <c r="G225" s="209"/>
      <c r="H225" s="212">
        <v>0.246</v>
      </c>
      <c r="I225" s="213"/>
      <c r="J225" s="213"/>
      <c r="K225" s="209"/>
      <c r="L225" s="209"/>
      <c r="M225" s="214"/>
      <c r="N225" s="215"/>
      <c r="O225" s="216"/>
      <c r="P225" s="216"/>
      <c r="Q225" s="216"/>
      <c r="R225" s="216"/>
      <c r="S225" s="216"/>
      <c r="T225" s="216"/>
      <c r="U225" s="216"/>
      <c r="V225" s="216"/>
      <c r="W225" s="216"/>
      <c r="X225" s="217"/>
      <c r="AT225" s="218" t="s">
        <v>168</v>
      </c>
      <c r="AU225" s="218" t="s">
        <v>89</v>
      </c>
      <c r="AV225" s="13" t="s">
        <v>91</v>
      </c>
      <c r="AW225" s="13" t="s">
        <v>5</v>
      </c>
      <c r="AX225" s="13" t="s">
        <v>81</v>
      </c>
      <c r="AY225" s="218" t="s">
        <v>136</v>
      </c>
    </row>
    <row r="226" spans="1:65" s="14" customFormat="1" ht="11.25">
      <c r="B226" s="229"/>
      <c r="C226" s="230"/>
      <c r="D226" s="202" t="s">
        <v>168</v>
      </c>
      <c r="E226" s="231" t="s">
        <v>1</v>
      </c>
      <c r="F226" s="232" t="s">
        <v>270</v>
      </c>
      <c r="G226" s="230"/>
      <c r="H226" s="233">
        <v>661.99099999999987</v>
      </c>
      <c r="I226" s="234"/>
      <c r="J226" s="234"/>
      <c r="K226" s="230"/>
      <c r="L226" s="230"/>
      <c r="M226" s="235"/>
      <c r="N226" s="236"/>
      <c r="O226" s="237"/>
      <c r="P226" s="237"/>
      <c r="Q226" s="237"/>
      <c r="R226" s="237"/>
      <c r="S226" s="237"/>
      <c r="T226" s="237"/>
      <c r="U226" s="237"/>
      <c r="V226" s="237"/>
      <c r="W226" s="237"/>
      <c r="X226" s="238"/>
      <c r="AT226" s="239" t="s">
        <v>168</v>
      </c>
      <c r="AU226" s="239" t="s">
        <v>89</v>
      </c>
      <c r="AV226" s="14" t="s">
        <v>144</v>
      </c>
      <c r="AW226" s="14" t="s">
        <v>5</v>
      </c>
      <c r="AX226" s="14" t="s">
        <v>89</v>
      </c>
      <c r="AY226" s="239" t="s">
        <v>136</v>
      </c>
    </row>
    <row r="227" spans="1:65" s="2" customFormat="1" ht="24.2" customHeight="1">
      <c r="A227" s="33"/>
      <c r="B227" s="34"/>
      <c r="C227" s="188" t="s">
        <v>409</v>
      </c>
      <c r="D227" s="188" t="s">
        <v>139</v>
      </c>
      <c r="E227" s="189" t="s">
        <v>319</v>
      </c>
      <c r="F227" s="190" t="s">
        <v>320</v>
      </c>
      <c r="G227" s="191" t="s">
        <v>159</v>
      </c>
      <c r="H227" s="192">
        <v>12</v>
      </c>
      <c r="I227" s="193"/>
      <c r="J227" s="193"/>
      <c r="K227" s="194">
        <f>ROUND(P227*H227,2)</f>
        <v>0</v>
      </c>
      <c r="L227" s="190" t="s">
        <v>151</v>
      </c>
      <c r="M227" s="38"/>
      <c r="N227" s="195" t="s">
        <v>1</v>
      </c>
      <c r="O227" s="196" t="s">
        <v>44</v>
      </c>
      <c r="P227" s="197">
        <f>I227+J227</f>
        <v>0</v>
      </c>
      <c r="Q227" s="197">
        <f>ROUND(I227*H227,2)</f>
        <v>0</v>
      </c>
      <c r="R227" s="197">
        <f>ROUND(J227*H227,2)</f>
        <v>0</v>
      </c>
      <c r="S227" s="70"/>
      <c r="T227" s="198">
        <f>S227*H227</f>
        <v>0</v>
      </c>
      <c r="U227" s="198">
        <v>0</v>
      </c>
      <c r="V227" s="198">
        <f>U227*H227</f>
        <v>0</v>
      </c>
      <c r="W227" s="198">
        <v>0</v>
      </c>
      <c r="X227" s="199">
        <f>W227*H227</f>
        <v>0</v>
      </c>
      <c r="Y227" s="33"/>
      <c r="Z227" s="33"/>
      <c r="AA227" s="33"/>
      <c r="AB227" s="33"/>
      <c r="AC227" s="33"/>
      <c r="AD227" s="33"/>
      <c r="AE227" s="33"/>
      <c r="AR227" s="200" t="s">
        <v>284</v>
      </c>
      <c r="AT227" s="200" t="s">
        <v>139</v>
      </c>
      <c r="AU227" s="200" t="s">
        <v>89</v>
      </c>
      <c r="AY227" s="16" t="s">
        <v>136</v>
      </c>
      <c r="BE227" s="201">
        <f>IF(O227="základní",K227,0)</f>
        <v>0</v>
      </c>
      <c r="BF227" s="201">
        <f>IF(O227="snížená",K227,0)</f>
        <v>0</v>
      </c>
      <c r="BG227" s="201">
        <f>IF(O227="zákl. přenesená",K227,0)</f>
        <v>0</v>
      </c>
      <c r="BH227" s="201">
        <f>IF(O227="sníž. přenesená",K227,0)</f>
        <v>0</v>
      </c>
      <c r="BI227" s="201">
        <f>IF(O227="nulová",K227,0)</f>
        <v>0</v>
      </c>
      <c r="BJ227" s="16" t="s">
        <v>89</v>
      </c>
      <c r="BK227" s="201">
        <f>ROUND(P227*H227,2)</f>
        <v>0</v>
      </c>
      <c r="BL227" s="16" t="s">
        <v>284</v>
      </c>
      <c r="BM227" s="200" t="s">
        <v>410</v>
      </c>
    </row>
    <row r="228" spans="1:65" s="2" customFormat="1" ht="29.25">
      <c r="A228" s="33"/>
      <c r="B228" s="34"/>
      <c r="C228" s="35"/>
      <c r="D228" s="202" t="s">
        <v>146</v>
      </c>
      <c r="E228" s="35"/>
      <c r="F228" s="203" t="s">
        <v>322</v>
      </c>
      <c r="G228" s="35"/>
      <c r="H228" s="35"/>
      <c r="I228" s="204"/>
      <c r="J228" s="204"/>
      <c r="K228" s="35"/>
      <c r="L228" s="35"/>
      <c r="M228" s="38"/>
      <c r="N228" s="205"/>
      <c r="O228" s="206"/>
      <c r="P228" s="70"/>
      <c r="Q228" s="70"/>
      <c r="R228" s="70"/>
      <c r="S228" s="70"/>
      <c r="T228" s="70"/>
      <c r="U228" s="70"/>
      <c r="V228" s="70"/>
      <c r="W228" s="70"/>
      <c r="X228" s="71"/>
      <c r="Y228" s="33"/>
      <c r="Z228" s="33"/>
      <c r="AA228" s="33"/>
      <c r="AB228" s="33"/>
      <c r="AC228" s="33"/>
      <c r="AD228" s="33"/>
      <c r="AE228" s="33"/>
      <c r="AT228" s="16" t="s">
        <v>146</v>
      </c>
      <c r="AU228" s="16" t="s">
        <v>89</v>
      </c>
    </row>
    <row r="229" spans="1:65" s="13" customFormat="1" ht="11.25">
      <c r="B229" s="208"/>
      <c r="C229" s="209"/>
      <c r="D229" s="202" t="s">
        <v>168</v>
      </c>
      <c r="E229" s="210" t="s">
        <v>1</v>
      </c>
      <c r="F229" s="211" t="s">
        <v>411</v>
      </c>
      <c r="G229" s="209"/>
      <c r="H229" s="212">
        <v>3</v>
      </c>
      <c r="I229" s="213"/>
      <c r="J229" s="213"/>
      <c r="K229" s="209"/>
      <c r="L229" s="209"/>
      <c r="M229" s="214"/>
      <c r="N229" s="215"/>
      <c r="O229" s="216"/>
      <c r="P229" s="216"/>
      <c r="Q229" s="216"/>
      <c r="R229" s="216"/>
      <c r="S229" s="216"/>
      <c r="T229" s="216"/>
      <c r="U229" s="216"/>
      <c r="V229" s="216"/>
      <c r="W229" s="216"/>
      <c r="X229" s="217"/>
      <c r="AT229" s="218" t="s">
        <v>168</v>
      </c>
      <c r="AU229" s="218" t="s">
        <v>89</v>
      </c>
      <c r="AV229" s="13" t="s">
        <v>91</v>
      </c>
      <c r="AW229" s="13" t="s">
        <v>5</v>
      </c>
      <c r="AX229" s="13" t="s">
        <v>81</v>
      </c>
      <c r="AY229" s="218" t="s">
        <v>136</v>
      </c>
    </row>
    <row r="230" spans="1:65" s="13" customFormat="1" ht="11.25">
      <c r="B230" s="208"/>
      <c r="C230" s="209"/>
      <c r="D230" s="202" t="s">
        <v>168</v>
      </c>
      <c r="E230" s="210" t="s">
        <v>1</v>
      </c>
      <c r="F230" s="211" t="s">
        <v>325</v>
      </c>
      <c r="G230" s="209"/>
      <c r="H230" s="212">
        <v>2</v>
      </c>
      <c r="I230" s="213"/>
      <c r="J230" s="213"/>
      <c r="K230" s="209"/>
      <c r="L230" s="209"/>
      <c r="M230" s="214"/>
      <c r="N230" s="215"/>
      <c r="O230" s="216"/>
      <c r="P230" s="216"/>
      <c r="Q230" s="216"/>
      <c r="R230" s="216"/>
      <c r="S230" s="216"/>
      <c r="T230" s="216"/>
      <c r="U230" s="216"/>
      <c r="V230" s="216"/>
      <c r="W230" s="216"/>
      <c r="X230" s="217"/>
      <c r="AT230" s="218" t="s">
        <v>168</v>
      </c>
      <c r="AU230" s="218" t="s">
        <v>89</v>
      </c>
      <c r="AV230" s="13" t="s">
        <v>91</v>
      </c>
      <c r="AW230" s="13" t="s">
        <v>5</v>
      </c>
      <c r="AX230" s="13" t="s">
        <v>81</v>
      </c>
      <c r="AY230" s="218" t="s">
        <v>136</v>
      </c>
    </row>
    <row r="231" spans="1:65" s="13" customFormat="1" ht="11.25">
      <c r="B231" s="208"/>
      <c r="C231" s="209"/>
      <c r="D231" s="202" t="s">
        <v>168</v>
      </c>
      <c r="E231" s="210" t="s">
        <v>1</v>
      </c>
      <c r="F231" s="211" t="s">
        <v>326</v>
      </c>
      <c r="G231" s="209"/>
      <c r="H231" s="212">
        <v>1</v>
      </c>
      <c r="I231" s="213"/>
      <c r="J231" s="213"/>
      <c r="K231" s="209"/>
      <c r="L231" s="209"/>
      <c r="M231" s="214"/>
      <c r="N231" s="215"/>
      <c r="O231" s="216"/>
      <c r="P231" s="216"/>
      <c r="Q231" s="216"/>
      <c r="R231" s="216"/>
      <c r="S231" s="216"/>
      <c r="T231" s="216"/>
      <c r="U231" s="216"/>
      <c r="V231" s="216"/>
      <c r="W231" s="216"/>
      <c r="X231" s="217"/>
      <c r="AT231" s="218" t="s">
        <v>168</v>
      </c>
      <c r="AU231" s="218" t="s">
        <v>89</v>
      </c>
      <c r="AV231" s="13" t="s">
        <v>91</v>
      </c>
      <c r="AW231" s="13" t="s">
        <v>5</v>
      </c>
      <c r="AX231" s="13" t="s">
        <v>81</v>
      </c>
      <c r="AY231" s="218" t="s">
        <v>136</v>
      </c>
    </row>
    <row r="232" spans="1:65" s="13" customFormat="1" ht="11.25">
      <c r="B232" s="208"/>
      <c r="C232" s="209"/>
      <c r="D232" s="202" t="s">
        <v>168</v>
      </c>
      <c r="E232" s="210" t="s">
        <v>1</v>
      </c>
      <c r="F232" s="211" t="s">
        <v>412</v>
      </c>
      <c r="G232" s="209"/>
      <c r="H232" s="212">
        <v>1</v>
      </c>
      <c r="I232" s="213"/>
      <c r="J232" s="213"/>
      <c r="K232" s="209"/>
      <c r="L232" s="209"/>
      <c r="M232" s="214"/>
      <c r="N232" s="215"/>
      <c r="O232" s="216"/>
      <c r="P232" s="216"/>
      <c r="Q232" s="216"/>
      <c r="R232" s="216"/>
      <c r="S232" s="216"/>
      <c r="T232" s="216"/>
      <c r="U232" s="216"/>
      <c r="V232" s="216"/>
      <c r="W232" s="216"/>
      <c r="X232" s="217"/>
      <c r="AT232" s="218" t="s">
        <v>168</v>
      </c>
      <c r="AU232" s="218" t="s">
        <v>89</v>
      </c>
      <c r="AV232" s="13" t="s">
        <v>91</v>
      </c>
      <c r="AW232" s="13" t="s">
        <v>5</v>
      </c>
      <c r="AX232" s="13" t="s">
        <v>81</v>
      </c>
      <c r="AY232" s="218" t="s">
        <v>136</v>
      </c>
    </row>
    <row r="233" spans="1:65" s="13" customFormat="1" ht="11.25">
      <c r="B233" s="208"/>
      <c r="C233" s="209"/>
      <c r="D233" s="202" t="s">
        <v>168</v>
      </c>
      <c r="E233" s="210" t="s">
        <v>1</v>
      </c>
      <c r="F233" s="211" t="s">
        <v>328</v>
      </c>
      <c r="G233" s="209"/>
      <c r="H233" s="212">
        <v>1</v>
      </c>
      <c r="I233" s="213"/>
      <c r="J233" s="213"/>
      <c r="K233" s="209"/>
      <c r="L233" s="209"/>
      <c r="M233" s="214"/>
      <c r="N233" s="215"/>
      <c r="O233" s="216"/>
      <c r="P233" s="216"/>
      <c r="Q233" s="216"/>
      <c r="R233" s="216"/>
      <c r="S233" s="216"/>
      <c r="T233" s="216"/>
      <c r="U233" s="216"/>
      <c r="V233" s="216"/>
      <c r="W233" s="216"/>
      <c r="X233" s="217"/>
      <c r="AT233" s="218" t="s">
        <v>168</v>
      </c>
      <c r="AU233" s="218" t="s">
        <v>89</v>
      </c>
      <c r="AV233" s="13" t="s">
        <v>91</v>
      </c>
      <c r="AW233" s="13" t="s">
        <v>5</v>
      </c>
      <c r="AX233" s="13" t="s">
        <v>81</v>
      </c>
      <c r="AY233" s="218" t="s">
        <v>136</v>
      </c>
    </row>
    <row r="234" spans="1:65" s="13" customFormat="1" ht="11.25">
      <c r="B234" s="208"/>
      <c r="C234" s="209"/>
      <c r="D234" s="202" t="s">
        <v>168</v>
      </c>
      <c r="E234" s="210" t="s">
        <v>1</v>
      </c>
      <c r="F234" s="211" t="s">
        <v>329</v>
      </c>
      <c r="G234" s="209"/>
      <c r="H234" s="212">
        <v>4</v>
      </c>
      <c r="I234" s="213"/>
      <c r="J234" s="213"/>
      <c r="K234" s="209"/>
      <c r="L234" s="209"/>
      <c r="M234" s="214"/>
      <c r="N234" s="215"/>
      <c r="O234" s="216"/>
      <c r="P234" s="216"/>
      <c r="Q234" s="216"/>
      <c r="R234" s="216"/>
      <c r="S234" s="216"/>
      <c r="T234" s="216"/>
      <c r="U234" s="216"/>
      <c r="V234" s="216"/>
      <c r="W234" s="216"/>
      <c r="X234" s="217"/>
      <c r="AT234" s="218" t="s">
        <v>168</v>
      </c>
      <c r="AU234" s="218" t="s">
        <v>89</v>
      </c>
      <c r="AV234" s="13" t="s">
        <v>91</v>
      </c>
      <c r="AW234" s="13" t="s">
        <v>5</v>
      </c>
      <c r="AX234" s="13" t="s">
        <v>81</v>
      </c>
      <c r="AY234" s="218" t="s">
        <v>136</v>
      </c>
    </row>
    <row r="235" spans="1:65" s="14" customFormat="1" ht="11.25">
      <c r="B235" s="229"/>
      <c r="C235" s="230"/>
      <c r="D235" s="202" t="s">
        <v>168</v>
      </c>
      <c r="E235" s="231" t="s">
        <v>1</v>
      </c>
      <c r="F235" s="232" t="s">
        <v>270</v>
      </c>
      <c r="G235" s="230"/>
      <c r="H235" s="233">
        <v>12</v>
      </c>
      <c r="I235" s="234"/>
      <c r="J235" s="234"/>
      <c r="K235" s="230"/>
      <c r="L235" s="230"/>
      <c r="M235" s="235"/>
      <c r="N235" s="236"/>
      <c r="O235" s="237"/>
      <c r="P235" s="237"/>
      <c r="Q235" s="237"/>
      <c r="R235" s="237"/>
      <c r="S235" s="237"/>
      <c r="T235" s="237"/>
      <c r="U235" s="237"/>
      <c r="V235" s="237"/>
      <c r="W235" s="237"/>
      <c r="X235" s="238"/>
      <c r="AT235" s="239" t="s">
        <v>168</v>
      </c>
      <c r="AU235" s="239" t="s">
        <v>89</v>
      </c>
      <c r="AV235" s="14" t="s">
        <v>144</v>
      </c>
      <c r="AW235" s="14" t="s">
        <v>5</v>
      </c>
      <c r="AX235" s="14" t="s">
        <v>89</v>
      </c>
      <c r="AY235" s="239" t="s">
        <v>136</v>
      </c>
    </row>
    <row r="236" spans="1:65" s="2" customFormat="1" ht="24.2" customHeight="1">
      <c r="A236" s="33"/>
      <c r="B236" s="34"/>
      <c r="C236" s="188" t="s">
        <v>413</v>
      </c>
      <c r="D236" s="188" t="s">
        <v>139</v>
      </c>
      <c r="E236" s="189" t="s">
        <v>331</v>
      </c>
      <c r="F236" s="190" t="s">
        <v>332</v>
      </c>
      <c r="G236" s="191" t="s">
        <v>267</v>
      </c>
      <c r="H236" s="192">
        <v>3.5999999999999997E-2</v>
      </c>
      <c r="I236" s="193"/>
      <c r="J236" s="193"/>
      <c r="K236" s="194">
        <f>ROUND(P236*H236,2)</f>
        <v>0</v>
      </c>
      <c r="L236" s="190" t="s">
        <v>151</v>
      </c>
      <c r="M236" s="38"/>
      <c r="N236" s="195" t="s">
        <v>1</v>
      </c>
      <c r="O236" s="196" t="s">
        <v>44</v>
      </c>
      <c r="P236" s="197">
        <f>I236+J236</f>
        <v>0</v>
      </c>
      <c r="Q236" s="197">
        <f>ROUND(I236*H236,2)</f>
        <v>0</v>
      </c>
      <c r="R236" s="197">
        <f>ROUND(J236*H236,2)</f>
        <v>0</v>
      </c>
      <c r="S236" s="70"/>
      <c r="T236" s="198">
        <f>S236*H236</f>
        <v>0</v>
      </c>
      <c r="U236" s="198">
        <v>0</v>
      </c>
      <c r="V236" s="198">
        <f>U236*H236</f>
        <v>0</v>
      </c>
      <c r="W236" s="198">
        <v>0</v>
      </c>
      <c r="X236" s="199">
        <f>W236*H236</f>
        <v>0</v>
      </c>
      <c r="Y236" s="33"/>
      <c r="Z236" s="33"/>
      <c r="AA236" s="33"/>
      <c r="AB236" s="33"/>
      <c r="AC236" s="33"/>
      <c r="AD236" s="33"/>
      <c r="AE236" s="33"/>
      <c r="AR236" s="200" t="s">
        <v>284</v>
      </c>
      <c r="AT236" s="200" t="s">
        <v>139</v>
      </c>
      <c r="AU236" s="200" t="s">
        <v>89</v>
      </c>
      <c r="AY236" s="16" t="s">
        <v>136</v>
      </c>
      <c r="BE236" s="201">
        <f>IF(O236="základní",K236,0)</f>
        <v>0</v>
      </c>
      <c r="BF236" s="201">
        <f>IF(O236="snížená",K236,0)</f>
        <v>0</v>
      </c>
      <c r="BG236" s="201">
        <f>IF(O236="zákl. přenesená",K236,0)</f>
        <v>0</v>
      </c>
      <c r="BH236" s="201">
        <f>IF(O236="sníž. přenesená",K236,0)</f>
        <v>0</v>
      </c>
      <c r="BI236" s="201">
        <f>IF(O236="nulová",K236,0)</f>
        <v>0</v>
      </c>
      <c r="BJ236" s="16" t="s">
        <v>89</v>
      </c>
      <c r="BK236" s="201">
        <f>ROUND(P236*H236,2)</f>
        <v>0</v>
      </c>
      <c r="BL236" s="16" t="s">
        <v>284</v>
      </c>
      <c r="BM236" s="200" t="s">
        <v>414</v>
      </c>
    </row>
    <row r="237" spans="1:65" s="2" customFormat="1" ht="29.25">
      <c r="A237" s="33"/>
      <c r="B237" s="34"/>
      <c r="C237" s="35"/>
      <c r="D237" s="202" t="s">
        <v>146</v>
      </c>
      <c r="E237" s="35"/>
      <c r="F237" s="203" t="s">
        <v>334</v>
      </c>
      <c r="G237" s="35"/>
      <c r="H237" s="35"/>
      <c r="I237" s="204"/>
      <c r="J237" s="204"/>
      <c r="K237" s="35"/>
      <c r="L237" s="35"/>
      <c r="M237" s="38"/>
      <c r="N237" s="240"/>
      <c r="O237" s="241"/>
      <c r="P237" s="242"/>
      <c r="Q237" s="242"/>
      <c r="R237" s="242"/>
      <c r="S237" s="242"/>
      <c r="T237" s="242"/>
      <c r="U237" s="242"/>
      <c r="V237" s="242"/>
      <c r="W237" s="242"/>
      <c r="X237" s="243"/>
      <c r="Y237" s="33"/>
      <c r="Z237" s="33"/>
      <c r="AA237" s="33"/>
      <c r="AB237" s="33"/>
      <c r="AC237" s="33"/>
      <c r="AD237" s="33"/>
      <c r="AE237" s="33"/>
      <c r="AT237" s="16" t="s">
        <v>146</v>
      </c>
      <c r="AU237" s="16" t="s">
        <v>89</v>
      </c>
    </row>
    <row r="238" spans="1:65" s="2" customFormat="1" ht="6.95" customHeight="1">
      <c r="A238" s="33"/>
      <c r="B238" s="53"/>
      <c r="C238" s="54"/>
      <c r="D238" s="54"/>
      <c r="E238" s="54"/>
      <c r="F238" s="54"/>
      <c r="G238" s="54"/>
      <c r="H238" s="54"/>
      <c r="I238" s="54"/>
      <c r="J238" s="54"/>
      <c r="K238" s="54"/>
      <c r="L238" s="54"/>
      <c r="M238" s="38"/>
      <c r="N238" s="33"/>
      <c r="P238" s="33"/>
      <c r="Q238" s="33"/>
      <c r="R238" s="33"/>
      <c r="S238" s="33"/>
      <c r="T238" s="3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</row>
  </sheetData>
  <sheetProtection algorithmName="SHA-512" hashValue="fh+2zgtZbQuNnJ1cVqvo0YTwKbviBOfMrjRjxQXn3U1qSpO7PiUlHrQcEJWmzQ1L/Re8RmcryqR6GESvYdmVPQ==" saltValue="6hKM/aK8GOt/NAOounwQD30VJ07Ai1yl5BkrtvOMH2Jo7g/gYlITkkl1Pi//s8KKValxcBei3LGfUR9TO2jROg==" spinCount="100000" sheet="1" objects="1" scenarios="1" formatColumns="0" formatRows="0" autoFilter="0"/>
  <autoFilter ref="C118:L237"/>
  <mergeCells count="9">
    <mergeCell ref="E87:H87"/>
    <mergeCell ref="E109:H109"/>
    <mergeCell ref="E111:H111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3"/>
  <sheetViews>
    <sheetView showGridLines="0" tabSelected="1" topLeftCell="A49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85"/>
      <c r="N2" s="285"/>
      <c r="O2" s="285"/>
      <c r="P2" s="285"/>
      <c r="Q2" s="285"/>
      <c r="R2" s="285"/>
      <c r="S2" s="285"/>
      <c r="T2" s="285"/>
      <c r="U2" s="285"/>
      <c r="V2" s="285"/>
      <c r="W2" s="285"/>
      <c r="X2" s="285"/>
      <c r="Y2" s="285"/>
      <c r="Z2" s="285"/>
      <c r="AT2" s="16" t="s">
        <v>97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9"/>
      <c r="AT3" s="16" t="s">
        <v>91</v>
      </c>
    </row>
    <row r="4" spans="1:46" s="1" customFormat="1" ht="24.95" customHeight="1">
      <c r="B4" s="19"/>
      <c r="D4" s="110" t="s">
        <v>101</v>
      </c>
      <c r="M4" s="19"/>
      <c r="N4" s="111" t="s">
        <v>11</v>
      </c>
      <c r="AT4" s="16" t="s">
        <v>4</v>
      </c>
    </row>
    <row r="5" spans="1:46" s="1" customFormat="1" ht="6.95" customHeight="1">
      <c r="B5" s="19"/>
      <c r="M5" s="19"/>
    </row>
    <row r="6" spans="1:46" s="1" customFormat="1" ht="12" customHeight="1">
      <c r="B6" s="19"/>
      <c r="D6" s="112" t="s">
        <v>17</v>
      </c>
      <c r="M6" s="19"/>
    </row>
    <row r="7" spans="1:46" s="1" customFormat="1" ht="16.5" customHeight="1">
      <c r="B7" s="19"/>
      <c r="E7" s="286" t="str">
        <f>'Rekapitulace stavby'!K6</f>
        <v>Výměna kolejnic v úseku Vratimov - Frýdek Místek</v>
      </c>
      <c r="F7" s="287"/>
      <c r="G7" s="287"/>
      <c r="H7" s="287"/>
      <c r="M7" s="19"/>
    </row>
    <row r="8" spans="1:46" s="2" customFormat="1" ht="12" customHeight="1">
      <c r="A8" s="33"/>
      <c r="B8" s="38"/>
      <c r="C8" s="33"/>
      <c r="D8" s="112" t="s">
        <v>102</v>
      </c>
      <c r="E8" s="33"/>
      <c r="F8" s="33"/>
      <c r="G8" s="33"/>
      <c r="H8" s="33"/>
      <c r="I8" s="33"/>
      <c r="J8" s="33"/>
      <c r="K8" s="33"/>
      <c r="L8" s="33"/>
      <c r="M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8" t="s">
        <v>415</v>
      </c>
      <c r="F9" s="289"/>
      <c r="G9" s="289"/>
      <c r="H9" s="289"/>
      <c r="I9" s="33"/>
      <c r="J9" s="33"/>
      <c r="K9" s="33"/>
      <c r="L9" s="33"/>
      <c r="M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2" t="s">
        <v>19</v>
      </c>
      <c r="E11" s="33"/>
      <c r="F11" s="113" t="s">
        <v>20</v>
      </c>
      <c r="G11" s="33"/>
      <c r="H11" s="33"/>
      <c r="I11" s="112" t="s">
        <v>21</v>
      </c>
      <c r="J11" s="113" t="s">
        <v>1</v>
      </c>
      <c r="K11" s="33"/>
      <c r="L11" s="33"/>
      <c r="M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2" t="s">
        <v>23</v>
      </c>
      <c r="E12" s="33"/>
      <c r="F12" s="113" t="s">
        <v>416</v>
      </c>
      <c r="G12" s="33"/>
      <c r="H12" s="33"/>
      <c r="I12" s="112" t="s">
        <v>25</v>
      </c>
      <c r="J12" s="114" t="str">
        <f>'Rekapitulace stavby'!AN8</f>
        <v>26. 8. 2020</v>
      </c>
      <c r="K12" s="33"/>
      <c r="L12" s="33"/>
      <c r="M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2" t="s">
        <v>27</v>
      </c>
      <c r="E14" s="33"/>
      <c r="F14" s="33"/>
      <c r="G14" s="33"/>
      <c r="H14" s="33"/>
      <c r="I14" s="112" t="s">
        <v>28</v>
      </c>
      <c r="J14" s="113" t="s">
        <v>29</v>
      </c>
      <c r="K14" s="33"/>
      <c r="L14" s="33"/>
      <c r="M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3" t="s">
        <v>30</v>
      </c>
      <c r="F15" s="33"/>
      <c r="G15" s="33"/>
      <c r="H15" s="33"/>
      <c r="I15" s="112" t="s">
        <v>31</v>
      </c>
      <c r="J15" s="113" t="s">
        <v>32</v>
      </c>
      <c r="K15" s="33"/>
      <c r="L15" s="33"/>
      <c r="M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2" t="s">
        <v>33</v>
      </c>
      <c r="E17" s="33"/>
      <c r="F17" s="33"/>
      <c r="G17" s="33"/>
      <c r="H17" s="33"/>
      <c r="I17" s="112" t="s">
        <v>28</v>
      </c>
      <c r="J17" s="29" t="str">
        <f>'Rekapitulace stavby'!AN13</f>
        <v>Vyplň údaj</v>
      </c>
      <c r="K17" s="33"/>
      <c r="L17" s="33"/>
      <c r="M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0" t="str">
        <f>'Rekapitulace stavby'!E14</f>
        <v>Vyplň údaj</v>
      </c>
      <c r="F18" s="291"/>
      <c r="G18" s="291"/>
      <c r="H18" s="291"/>
      <c r="I18" s="112" t="s">
        <v>31</v>
      </c>
      <c r="J18" s="29" t="str">
        <f>'Rekapitulace stavby'!AN14</f>
        <v>Vyplň údaj</v>
      </c>
      <c r="K18" s="33"/>
      <c r="L18" s="33"/>
      <c r="M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2" t="s">
        <v>35</v>
      </c>
      <c r="E20" s="33"/>
      <c r="F20" s="33"/>
      <c r="G20" s="33"/>
      <c r="H20" s="33"/>
      <c r="I20" s="112" t="s">
        <v>28</v>
      </c>
      <c r="J20" s="113" t="str">
        <f>IF('Rekapitulace stavby'!AN16="","",'Rekapitulace stavby'!AN16)</f>
        <v/>
      </c>
      <c r="K20" s="33"/>
      <c r="L20" s="33"/>
      <c r="M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3" t="str">
        <f>IF('Rekapitulace stavby'!E17="","",'Rekapitulace stavby'!E17)</f>
        <v xml:space="preserve"> </v>
      </c>
      <c r="F21" s="33"/>
      <c r="G21" s="33"/>
      <c r="H21" s="33"/>
      <c r="I21" s="112" t="s">
        <v>31</v>
      </c>
      <c r="J21" s="113" t="str">
        <f>IF('Rekapitulace stavby'!AN17="","",'Rekapitulace stavby'!AN17)</f>
        <v/>
      </c>
      <c r="K21" s="33"/>
      <c r="L21" s="33"/>
      <c r="M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2" t="s">
        <v>37</v>
      </c>
      <c r="E23" s="33"/>
      <c r="F23" s="33"/>
      <c r="G23" s="33"/>
      <c r="H23" s="33"/>
      <c r="I23" s="112" t="s">
        <v>28</v>
      </c>
      <c r="J23" s="113" t="str">
        <f>IF('Rekapitulace stavby'!AN19="","",'Rekapitulace stavby'!AN19)</f>
        <v/>
      </c>
      <c r="K23" s="33"/>
      <c r="L23" s="33"/>
      <c r="M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3" t="str">
        <f>IF('Rekapitulace stavby'!E20="","",'Rekapitulace stavby'!E20)</f>
        <v xml:space="preserve"> </v>
      </c>
      <c r="F24" s="33"/>
      <c r="G24" s="33"/>
      <c r="H24" s="33"/>
      <c r="I24" s="112" t="s">
        <v>31</v>
      </c>
      <c r="J24" s="113" t="str">
        <f>IF('Rekapitulace stavby'!AN20="","",'Rekapitulace stavby'!AN20)</f>
        <v/>
      </c>
      <c r="K24" s="33"/>
      <c r="L24" s="33"/>
      <c r="M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2" t="s">
        <v>38</v>
      </c>
      <c r="E26" s="33"/>
      <c r="F26" s="33"/>
      <c r="G26" s="33"/>
      <c r="H26" s="33"/>
      <c r="I26" s="33"/>
      <c r="J26" s="33"/>
      <c r="K26" s="33"/>
      <c r="L26" s="33"/>
      <c r="M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5"/>
      <c r="B27" s="116"/>
      <c r="C27" s="115"/>
      <c r="D27" s="115"/>
      <c r="E27" s="292" t="s">
        <v>1</v>
      </c>
      <c r="F27" s="292"/>
      <c r="G27" s="292"/>
      <c r="H27" s="292"/>
      <c r="I27" s="115"/>
      <c r="J27" s="115"/>
      <c r="K27" s="115"/>
      <c r="L27" s="115"/>
      <c r="M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8"/>
      <c r="E29" s="118"/>
      <c r="F29" s="118"/>
      <c r="G29" s="118"/>
      <c r="H29" s="118"/>
      <c r="I29" s="118"/>
      <c r="J29" s="118"/>
      <c r="K29" s="118"/>
      <c r="L29" s="118"/>
      <c r="M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>
      <c r="A30" s="33"/>
      <c r="B30" s="38"/>
      <c r="C30" s="33"/>
      <c r="D30" s="33"/>
      <c r="E30" s="112" t="s">
        <v>105</v>
      </c>
      <c r="F30" s="33"/>
      <c r="G30" s="33"/>
      <c r="H30" s="33"/>
      <c r="I30" s="33"/>
      <c r="J30" s="33"/>
      <c r="K30" s="119">
        <f>I96</f>
        <v>0</v>
      </c>
      <c r="L30" s="33"/>
      <c r="M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>
      <c r="A31" s="33"/>
      <c r="B31" s="38"/>
      <c r="C31" s="33"/>
      <c r="D31" s="33"/>
      <c r="E31" s="112" t="s">
        <v>106</v>
      </c>
      <c r="F31" s="33"/>
      <c r="G31" s="33"/>
      <c r="H31" s="33"/>
      <c r="I31" s="33"/>
      <c r="J31" s="33"/>
      <c r="K31" s="119">
        <f>J96</f>
        <v>0</v>
      </c>
      <c r="L31" s="33"/>
      <c r="M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0" t="s">
        <v>39</v>
      </c>
      <c r="E32" s="33"/>
      <c r="F32" s="33"/>
      <c r="G32" s="33"/>
      <c r="H32" s="33"/>
      <c r="I32" s="33"/>
      <c r="J32" s="33"/>
      <c r="K32" s="121">
        <f>ROUND(K117, 2)</f>
        <v>0</v>
      </c>
      <c r="L32" s="33"/>
      <c r="M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18"/>
      <c r="E33" s="118"/>
      <c r="F33" s="118"/>
      <c r="G33" s="118"/>
      <c r="H33" s="118"/>
      <c r="I33" s="118"/>
      <c r="J33" s="118"/>
      <c r="K33" s="118"/>
      <c r="L33" s="118"/>
      <c r="M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2" t="s">
        <v>41</v>
      </c>
      <c r="G34" s="33"/>
      <c r="H34" s="33"/>
      <c r="I34" s="122" t="s">
        <v>40</v>
      </c>
      <c r="J34" s="33"/>
      <c r="K34" s="122" t="s">
        <v>42</v>
      </c>
      <c r="L34" s="33"/>
      <c r="M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3" t="s">
        <v>43</v>
      </c>
      <c r="E35" s="112" t="s">
        <v>44</v>
      </c>
      <c r="F35" s="119">
        <f>ROUND((SUM(BE117:BE152)),  2)</f>
        <v>0</v>
      </c>
      <c r="G35" s="33"/>
      <c r="H35" s="33"/>
      <c r="I35" s="124">
        <v>0.21</v>
      </c>
      <c r="J35" s="33"/>
      <c r="K35" s="119">
        <f>ROUND(((SUM(BE117:BE152))*I35),  2)</f>
        <v>0</v>
      </c>
      <c r="L35" s="33"/>
      <c r="M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2" t="s">
        <v>45</v>
      </c>
      <c r="F36" s="119">
        <f>ROUND((SUM(BF117:BF152)),  2)</f>
        <v>0</v>
      </c>
      <c r="G36" s="33"/>
      <c r="H36" s="33"/>
      <c r="I36" s="124">
        <v>0.15</v>
      </c>
      <c r="J36" s="33"/>
      <c r="K36" s="119">
        <f>ROUND(((SUM(BF117:BF152))*I36),  2)</f>
        <v>0</v>
      </c>
      <c r="L36" s="33"/>
      <c r="M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2" t="s">
        <v>46</v>
      </c>
      <c r="F37" s="119">
        <f>ROUND((SUM(BG117:BG152)),  2)</f>
        <v>0</v>
      </c>
      <c r="G37" s="33"/>
      <c r="H37" s="33"/>
      <c r="I37" s="124">
        <v>0.21</v>
      </c>
      <c r="J37" s="33"/>
      <c r="K37" s="119">
        <f>0</f>
        <v>0</v>
      </c>
      <c r="L37" s="33"/>
      <c r="M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2" t="s">
        <v>47</v>
      </c>
      <c r="F38" s="119">
        <f>ROUND((SUM(BH117:BH152)),  2)</f>
        <v>0</v>
      </c>
      <c r="G38" s="33"/>
      <c r="H38" s="33"/>
      <c r="I38" s="124">
        <v>0.15</v>
      </c>
      <c r="J38" s="33"/>
      <c r="K38" s="119">
        <f>0</f>
        <v>0</v>
      </c>
      <c r="L38" s="33"/>
      <c r="M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2" t="s">
        <v>48</v>
      </c>
      <c r="F39" s="119">
        <f>ROUND((SUM(BI117:BI152)),  2)</f>
        <v>0</v>
      </c>
      <c r="G39" s="33"/>
      <c r="H39" s="33"/>
      <c r="I39" s="124">
        <v>0</v>
      </c>
      <c r="J39" s="33"/>
      <c r="K39" s="119">
        <f>0</f>
        <v>0</v>
      </c>
      <c r="L39" s="33"/>
      <c r="M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25"/>
      <c r="D41" s="126" t="s">
        <v>49</v>
      </c>
      <c r="E41" s="127"/>
      <c r="F41" s="127"/>
      <c r="G41" s="128" t="s">
        <v>50</v>
      </c>
      <c r="H41" s="129" t="s">
        <v>51</v>
      </c>
      <c r="I41" s="127"/>
      <c r="J41" s="127"/>
      <c r="K41" s="130">
        <f>SUM(K32:K39)</f>
        <v>0</v>
      </c>
      <c r="L41" s="131"/>
      <c r="M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M43" s="19"/>
    </row>
    <row r="44" spans="1:31" s="1" customFormat="1" ht="14.45" customHeight="1">
      <c r="B44" s="19"/>
      <c r="M44" s="19"/>
    </row>
    <row r="45" spans="1:31" s="1" customFormat="1" ht="14.45" customHeight="1">
      <c r="B45" s="19"/>
      <c r="M45" s="19"/>
    </row>
    <row r="46" spans="1:31" s="1" customFormat="1" ht="14.45" customHeight="1">
      <c r="B46" s="19"/>
      <c r="M46" s="19"/>
    </row>
    <row r="47" spans="1:31" s="1" customFormat="1" ht="14.45" customHeight="1">
      <c r="B47" s="19"/>
      <c r="M47" s="19"/>
    </row>
    <row r="48" spans="1:31" s="1" customFormat="1" ht="14.45" customHeight="1">
      <c r="B48" s="19"/>
      <c r="M48" s="19"/>
    </row>
    <row r="49" spans="1:31" s="1" customFormat="1" ht="14.45" customHeight="1">
      <c r="B49" s="19"/>
      <c r="M49" s="19"/>
    </row>
    <row r="50" spans="1:31" s="2" customFormat="1" ht="14.45" customHeight="1">
      <c r="B50" s="50"/>
      <c r="D50" s="132" t="s">
        <v>52</v>
      </c>
      <c r="E50" s="133"/>
      <c r="F50" s="133"/>
      <c r="G50" s="132" t="s">
        <v>53</v>
      </c>
      <c r="H50" s="133"/>
      <c r="I50" s="133"/>
      <c r="J50" s="133"/>
      <c r="K50" s="133"/>
      <c r="L50" s="133"/>
      <c r="M50" s="50"/>
    </row>
    <row r="51" spans="1:31" ht="11.25">
      <c r="B51" s="19"/>
      <c r="M51" s="19"/>
    </row>
    <row r="52" spans="1:31" ht="11.25">
      <c r="B52" s="19"/>
      <c r="M52" s="19"/>
    </row>
    <row r="53" spans="1:31" ht="11.25">
      <c r="B53" s="19"/>
      <c r="M53" s="19"/>
    </row>
    <row r="54" spans="1:31" ht="11.25">
      <c r="B54" s="19"/>
      <c r="M54" s="19"/>
    </row>
    <row r="55" spans="1:31" ht="11.25">
      <c r="B55" s="19"/>
      <c r="M55" s="19"/>
    </row>
    <row r="56" spans="1:31" ht="11.25">
      <c r="B56" s="19"/>
      <c r="M56" s="19"/>
    </row>
    <row r="57" spans="1:31" ht="11.25">
      <c r="B57" s="19"/>
      <c r="M57" s="19"/>
    </row>
    <row r="58" spans="1:31" ht="11.25">
      <c r="B58" s="19"/>
      <c r="M58" s="19"/>
    </row>
    <row r="59" spans="1:31" ht="11.25">
      <c r="B59" s="19"/>
      <c r="M59" s="19"/>
    </row>
    <row r="60" spans="1:31" ht="11.25">
      <c r="B60" s="19"/>
      <c r="M60" s="19"/>
    </row>
    <row r="61" spans="1:31" s="2" customFormat="1">
      <c r="A61" s="33"/>
      <c r="B61" s="38"/>
      <c r="C61" s="33"/>
      <c r="D61" s="134" t="s">
        <v>54</v>
      </c>
      <c r="E61" s="135"/>
      <c r="F61" s="136" t="s">
        <v>55</v>
      </c>
      <c r="G61" s="134" t="s">
        <v>54</v>
      </c>
      <c r="H61" s="135"/>
      <c r="I61" s="135"/>
      <c r="J61" s="137" t="s">
        <v>55</v>
      </c>
      <c r="K61" s="135"/>
      <c r="L61" s="135"/>
      <c r="M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M62" s="19"/>
    </row>
    <row r="63" spans="1:31" ht="11.25">
      <c r="B63" s="19"/>
      <c r="M63" s="19"/>
    </row>
    <row r="64" spans="1:31" ht="11.25">
      <c r="B64" s="19"/>
      <c r="M64" s="19"/>
    </row>
    <row r="65" spans="1:31" s="2" customFormat="1">
      <c r="A65" s="33"/>
      <c r="B65" s="38"/>
      <c r="C65" s="33"/>
      <c r="D65" s="132" t="s">
        <v>56</v>
      </c>
      <c r="E65" s="138"/>
      <c r="F65" s="138"/>
      <c r="G65" s="132" t="s">
        <v>57</v>
      </c>
      <c r="H65" s="138"/>
      <c r="I65" s="138"/>
      <c r="J65" s="138"/>
      <c r="K65" s="138"/>
      <c r="L65" s="138"/>
      <c r="M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M66" s="19"/>
    </row>
    <row r="67" spans="1:31" ht="11.25">
      <c r="B67" s="19"/>
      <c r="M67" s="19"/>
    </row>
    <row r="68" spans="1:31" ht="11.25">
      <c r="B68" s="19"/>
      <c r="M68" s="19"/>
    </row>
    <row r="69" spans="1:31" ht="11.25">
      <c r="B69" s="19"/>
      <c r="M69" s="19"/>
    </row>
    <row r="70" spans="1:31" ht="11.25">
      <c r="B70" s="19"/>
      <c r="M70" s="19"/>
    </row>
    <row r="71" spans="1:31" ht="11.25">
      <c r="B71" s="19"/>
      <c r="M71" s="19"/>
    </row>
    <row r="72" spans="1:31" ht="11.25">
      <c r="B72" s="19"/>
      <c r="M72" s="19"/>
    </row>
    <row r="73" spans="1:31" ht="11.25">
      <c r="B73" s="19"/>
      <c r="M73" s="19"/>
    </row>
    <row r="74" spans="1:31" ht="11.25">
      <c r="B74" s="19"/>
      <c r="M74" s="19"/>
    </row>
    <row r="75" spans="1:31" ht="11.25">
      <c r="B75" s="19"/>
      <c r="M75" s="19"/>
    </row>
    <row r="76" spans="1:31" s="2" customFormat="1">
      <c r="A76" s="33"/>
      <c r="B76" s="38"/>
      <c r="C76" s="33"/>
      <c r="D76" s="134" t="s">
        <v>54</v>
      </c>
      <c r="E76" s="135"/>
      <c r="F76" s="136" t="s">
        <v>55</v>
      </c>
      <c r="G76" s="134" t="s">
        <v>54</v>
      </c>
      <c r="H76" s="135"/>
      <c r="I76" s="135"/>
      <c r="J76" s="137" t="s">
        <v>55</v>
      </c>
      <c r="K76" s="135"/>
      <c r="L76" s="135"/>
      <c r="M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140"/>
      <c r="M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142"/>
      <c r="M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107</v>
      </c>
      <c r="D82" s="35"/>
      <c r="E82" s="35"/>
      <c r="F82" s="35"/>
      <c r="G82" s="35"/>
      <c r="H82" s="35"/>
      <c r="I82" s="35"/>
      <c r="J82" s="35"/>
      <c r="K82" s="35"/>
      <c r="L82" s="35"/>
      <c r="M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17</v>
      </c>
      <c r="D84" s="35"/>
      <c r="E84" s="35"/>
      <c r="F84" s="35"/>
      <c r="G84" s="35"/>
      <c r="H84" s="35"/>
      <c r="I84" s="35"/>
      <c r="J84" s="35"/>
      <c r="K84" s="35"/>
      <c r="L84" s="35"/>
      <c r="M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3" t="str">
        <f>E7</f>
        <v>Výměna kolejnic v úseku Vratimov - Frýdek Místek</v>
      </c>
      <c r="F85" s="294"/>
      <c r="G85" s="294"/>
      <c r="H85" s="294"/>
      <c r="I85" s="35"/>
      <c r="J85" s="35"/>
      <c r="K85" s="35"/>
      <c r="L85" s="35"/>
      <c r="M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102</v>
      </c>
      <c r="D86" s="35"/>
      <c r="E86" s="35"/>
      <c r="F86" s="35"/>
      <c r="G86" s="35"/>
      <c r="H86" s="35"/>
      <c r="I86" s="35"/>
      <c r="J86" s="35"/>
      <c r="K86" s="35"/>
      <c r="L86" s="35"/>
      <c r="M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45" t="str">
        <f>E9</f>
        <v>SO03 - Technologická část SSZT</v>
      </c>
      <c r="F87" s="295"/>
      <c r="G87" s="295"/>
      <c r="H87" s="295"/>
      <c r="I87" s="35"/>
      <c r="J87" s="35"/>
      <c r="K87" s="35"/>
      <c r="L87" s="35"/>
      <c r="M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23</v>
      </c>
      <c r="D89" s="35"/>
      <c r="E89" s="35"/>
      <c r="F89" s="26" t="str">
        <f>F12</f>
        <v>Vratimov - FM</v>
      </c>
      <c r="G89" s="35"/>
      <c r="H89" s="35"/>
      <c r="I89" s="28" t="s">
        <v>25</v>
      </c>
      <c r="J89" s="65" t="str">
        <f>IF(J12="","",J12)</f>
        <v>26. 8. 2020</v>
      </c>
      <c r="K89" s="35"/>
      <c r="L89" s="35"/>
      <c r="M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27</v>
      </c>
      <c r="D91" s="35"/>
      <c r="E91" s="35"/>
      <c r="F91" s="26" t="str">
        <f>E15</f>
        <v>Správa železnic s.o.,OŘ Ostrava,ST Ostrava</v>
      </c>
      <c r="G91" s="35"/>
      <c r="H91" s="35"/>
      <c r="I91" s="28" t="s">
        <v>35</v>
      </c>
      <c r="J91" s="31" t="str">
        <f>E21</f>
        <v xml:space="preserve"> </v>
      </c>
      <c r="K91" s="35"/>
      <c r="L91" s="35"/>
      <c r="M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33</v>
      </c>
      <c r="D92" s="35"/>
      <c r="E92" s="35"/>
      <c r="F92" s="26" t="str">
        <f>IF(E18="","",E18)</f>
        <v>Vyplň údaj</v>
      </c>
      <c r="G92" s="35"/>
      <c r="H92" s="35"/>
      <c r="I92" s="28" t="s">
        <v>37</v>
      </c>
      <c r="J92" s="31" t="str">
        <f>E24</f>
        <v xml:space="preserve"> </v>
      </c>
      <c r="K92" s="35"/>
      <c r="L92" s="35"/>
      <c r="M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3" t="s">
        <v>108</v>
      </c>
      <c r="D94" s="144"/>
      <c r="E94" s="144"/>
      <c r="F94" s="144"/>
      <c r="G94" s="144"/>
      <c r="H94" s="144"/>
      <c r="I94" s="145" t="s">
        <v>109</v>
      </c>
      <c r="J94" s="145" t="s">
        <v>110</v>
      </c>
      <c r="K94" s="145" t="s">
        <v>111</v>
      </c>
      <c r="L94" s="144"/>
      <c r="M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6" t="s">
        <v>112</v>
      </c>
      <c r="D96" s="35"/>
      <c r="E96" s="35"/>
      <c r="F96" s="35"/>
      <c r="G96" s="35"/>
      <c r="H96" s="35"/>
      <c r="I96" s="83">
        <f>Q117</f>
        <v>0</v>
      </c>
      <c r="J96" s="83">
        <f>R117</f>
        <v>0</v>
      </c>
      <c r="K96" s="83">
        <f>K117</f>
        <v>0</v>
      </c>
      <c r="L96" s="35"/>
      <c r="M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113</v>
      </c>
    </row>
    <row r="97" spans="1:31" s="9" customFormat="1" ht="24.95" customHeight="1">
      <c r="B97" s="147"/>
      <c r="C97" s="148"/>
      <c r="D97" s="149" t="s">
        <v>116</v>
      </c>
      <c r="E97" s="150"/>
      <c r="F97" s="150"/>
      <c r="G97" s="150"/>
      <c r="H97" s="150"/>
      <c r="I97" s="151">
        <f>Q118</f>
        <v>0</v>
      </c>
      <c r="J97" s="151">
        <f>R118</f>
        <v>0</v>
      </c>
      <c r="K97" s="151">
        <f>K118</f>
        <v>0</v>
      </c>
      <c r="L97" s="148"/>
      <c r="M97" s="152"/>
    </row>
    <row r="98" spans="1:31" s="2" customFormat="1" ht="21.75" customHeight="1">
      <c r="A98" s="33"/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pans="1:31" s="2" customFormat="1" ht="6.95" customHeight="1">
      <c r="A99" s="33"/>
      <c r="B99" s="53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3" spans="1:31" s="2" customFormat="1" ht="6.95" customHeight="1">
      <c r="A103" s="33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6"/>
      <c r="M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24.95" customHeight="1">
      <c r="A104" s="33"/>
      <c r="B104" s="34"/>
      <c r="C104" s="22" t="s">
        <v>117</v>
      </c>
      <c r="D104" s="35"/>
      <c r="E104" s="35"/>
      <c r="F104" s="35"/>
      <c r="G104" s="35"/>
      <c r="H104" s="35"/>
      <c r="I104" s="35"/>
      <c r="J104" s="35"/>
      <c r="K104" s="35"/>
      <c r="L104" s="35"/>
      <c r="M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12" customHeight="1">
      <c r="A106" s="33"/>
      <c r="B106" s="34"/>
      <c r="C106" s="28" t="s">
        <v>17</v>
      </c>
      <c r="D106" s="35"/>
      <c r="E106" s="35"/>
      <c r="F106" s="35"/>
      <c r="G106" s="35"/>
      <c r="H106" s="35"/>
      <c r="I106" s="35"/>
      <c r="J106" s="35"/>
      <c r="K106" s="35"/>
      <c r="L106" s="35"/>
      <c r="M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6.5" customHeight="1">
      <c r="A107" s="33"/>
      <c r="B107" s="34"/>
      <c r="C107" s="35"/>
      <c r="D107" s="35"/>
      <c r="E107" s="293" t="str">
        <f>E7</f>
        <v>Výměna kolejnic v úseku Vratimov - Frýdek Místek</v>
      </c>
      <c r="F107" s="294"/>
      <c r="G107" s="294"/>
      <c r="H107" s="294"/>
      <c r="I107" s="35"/>
      <c r="J107" s="35"/>
      <c r="K107" s="35"/>
      <c r="L107" s="35"/>
      <c r="M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102</v>
      </c>
      <c r="D108" s="35"/>
      <c r="E108" s="35"/>
      <c r="F108" s="35"/>
      <c r="G108" s="35"/>
      <c r="H108" s="35"/>
      <c r="I108" s="35"/>
      <c r="J108" s="35"/>
      <c r="K108" s="35"/>
      <c r="L108" s="35"/>
      <c r="M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45" t="str">
        <f>E9</f>
        <v>SO03 - Technologická část SSZT</v>
      </c>
      <c r="F109" s="295"/>
      <c r="G109" s="295"/>
      <c r="H109" s="295"/>
      <c r="I109" s="35"/>
      <c r="J109" s="35"/>
      <c r="K109" s="35"/>
      <c r="L109" s="35"/>
      <c r="M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23</v>
      </c>
      <c r="D111" s="35"/>
      <c r="E111" s="35"/>
      <c r="F111" s="26" t="str">
        <f>F12</f>
        <v>Vratimov - FM</v>
      </c>
      <c r="G111" s="35"/>
      <c r="H111" s="35"/>
      <c r="I111" s="28" t="s">
        <v>25</v>
      </c>
      <c r="J111" s="65" t="str">
        <f>IF(J12="","",J12)</f>
        <v>26. 8. 2020</v>
      </c>
      <c r="K111" s="35"/>
      <c r="L111" s="35"/>
      <c r="M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5.2" customHeight="1">
      <c r="A113" s="33"/>
      <c r="B113" s="34"/>
      <c r="C113" s="28" t="s">
        <v>27</v>
      </c>
      <c r="D113" s="35"/>
      <c r="E113" s="35"/>
      <c r="F113" s="26" t="str">
        <f>E15</f>
        <v>Správa železnic s.o.,OŘ Ostrava,ST Ostrava</v>
      </c>
      <c r="G113" s="35"/>
      <c r="H113" s="35"/>
      <c r="I113" s="28" t="s">
        <v>35</v>
      </c>
      <c r="J113" s="31" t="str">
        <f>E21</f>
        <v xml:space="preserve"> </v>
      </c>
      <c r="K113" s="35"/>
      <c r="L113" s="35"/>
      <c r="M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5.2" customHeight="1">
      <c r="A114" s="33"/>
      <c r="B114" s="34"/>
      <c r="C114" s="28" t="s">
        <v>33</v>
      </c>
      <c r="D114" s="35"/>
      <c r="E114" s="35"/>
      <c r="F114" s="26" t="str">
        <f>IF(E18="","",E18)</f>
        <v>Vyplň údaj</v>
      </c>
      <c r="G114" s="35"/>
      <c r="H114" s="35"/>
      <c r="I114" s="28" t="s">
        <v>37</v>
      </c>
      <c r="J114" s="31" t="str">
        <f>E24</f>
        <v xml:space="preserve"> </v>
      </c>
      <c r="K114" s="35"/>
      <c r="L114" s="35"/>
      <c r="M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0.3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11" customFormat="1" ht="29.25" customHeight="1">
      <c r="A116" s="159"/>
      <c r="B116" s="160"/>
      <c r="C116" s="161" t="s">
        <v>118</v>
      </c>
      <c r="D116" s="162" t="s">
        <v>64</v>
      </c>
      <c r="E116" s="162" t="s">
        <v>60</v>
      </c>
      <c r="F116" s="162" t="s">
        <v>61</v>
      </c>
      <c r="G116" s="162" t="s">
        <v>119</v>
      </c>
      <c r="H116" s="162" t="s">
        <v>120</v>
      </c>
      <c r="I116" s="162" t="s">
        <v>121</v>
      </c>
      <c r="J116" s="162" t="s">
        <v>122</v>
      </c>
      <c r="K116" s="162" t="s">
        <v>111</v>
      </c>
      <c r="L116" s="163" t="s">
        <v>123</v>
      </c>
      <c r="M116" s="164"/>
      <c r="N116" s="74" t="s">
        <v>1</v>
      </c>
      <c r="O116" s="75" t="s">
        <v>43</v>
      </c>
      <c r="P116" s="75" t="s">
        <v>124</v>
      </c>
      <c r="Q116" s="75" t="s">
        <v>125</v>
      </c>
      <c r="R116" s="75" t="s">
        <v>126</v>
      </c>
      <c r="S116" s="75" t="s">
        <v>127</v>
      </c>
      <c r="T116" s="75" t="s">
        <v>128</v>
      </c>
      <c r="U116" s="75" t="s">
        <v>129</v>
      </c>
      <c r="V116" s="75" t="s">
        <v>130</v>
      </c>
      <c r="W116" s="75" t="s">
        <v>131</v>
      </c>
      <c r="X116" s="76" t="s">
        <v>132</v>
      </c>
      <c r="Y116" s="159"/>
      <c r="Z116" s="159"/>
      <c r="AA116" s="159"/>
      <c r="AB116" s="159"/>
      <c r="AC116" s="159"/>
      <c r="AD116" s="159"/>
      <c r="AE116" s="159"/>
    </row>
    <row r="117" spans="1:65" s="2" customFormat="1" ht="22.9" customHeight="1">
      <c r="A117" s="33"/>
      <c r="B117" s="34"/>
      <c r="C117" s="81" t="s">
        <v>133</v>
      </c>
      <c r="D117" s="35"/>
      <c r="E117" s="35"/>
      <c r="F117" s="35"/>
      <c r="G117" s="35"/>
      <c r="H117" s="35"/>
      <c r="I117" s="35"/>
      <c r="J117" s="35"/>
      <c r="K117" s="165">
        <f>BK117</f>
        <v>0</v>
      </c>
      <c r="L117" s="35"/>
      <c r="M117" s="38"/>
      <c r="N117" s="77"/>
      <c r="O117" s="166"/>
      <c r="P117" s="78"/>
      <c r="Q117" s="167">
        <f>Q118</f>
        <v>0</v>
      </c>
      <c r="R117" s="167">
        <f>R118</f>
        <v>0</v>
      </c>
      <c r="S117" s="78"/>
      <c r="T117" s="168">
        <f>T118</f>
        <v>0</v>
      </c>
      <c r="U117" s="78"/>
      <c r="V117" s="168">
        <f>V118</f>
        <v>0</v>
      </c>
      <c r="W117" s="78"/>
      <c r="X117" s="169">
        <f>X118</f>
        <v>0</v>
      </c>
      <c r="Y117" s="33"/>
      <c r="Z117" s="33"/>
      <c r="AA117" s="33"/>
      <c r="AB117" s="33"/>
      <c r="AC117" s="33"/>
      <c r="AD117" s="33"/>
      <c r="AE117" s="33"/>
      <c r="AT117" s="16" t="s">
        <v>80</v>
      </c>
      <c r="AU117" s="16" t="s">
        <v>113</v>
      </c>
      <c r="BK117" s="170">
        <f>BK118</f>
        <v>0</v>
      </c>
    </row>
    <row r="118" spans="1:65" s="12" customFormat="1" ht="25.9" customHeight="1">
      <c r="B118" s="171"/>
      <c r="C118" s="172"/>
      <c r="D118" s="173" t="s">
        <v>80</v>
      </c>
      <c r="E118" s="174" t="s">
        <v>279</v>
      </c>
      <c r="F118" s="174" t="s">
        <v>280</v>
      </c>
      <c r="G118" s="172"/>
      <c r="H118" s="172"/>
      <c r="I118" s="175"/>
      <c r="J118" s="175"/>
      <c r="K118" s="176">
        <f>BK118</f>
        <v>0</v>
      </c>
      <c r="L118" s="172"/>
      <c r="M118" s="177"/>
      <c r="N118" s="178"/>
      <c r="O118" s="179"/>
      <c r="P118" s="179"/>
      <c r="Q118" s="180">
        <f>SUM(Q119:Q152)</f>
        <v>0</v>
      </c>
      <c r="R118" s="180">
        <f>SUM(R119:R152)</f>
        <v>0</v>
      </c>
      <c r="S118" s="179"/>
      <c r="T118" s="181">
        <f>SUM(T119:T152)</f>
        <v>0</v>
      </c>
      <c r="U118" s="179"/>
      <c r="V118" s="181">
        <f>SUM(V119:V152)</f>
        <v>0</v>
      </c>
      <c r="W118" s="179"/>
      <c r="X118" s="182">
        <f>SUM(X119:X152)</f>
        <v>0</v>
      </c>
      <c r="AR118" s="183" t="s">
        <v>144</v>
      </c>
      <c r="AT118" s="184" t="s">
        <v>80</v>
      </c>
      <c r="AU118" s="184" t="s">
        <v>81</v>
      </c>
      <c r="AY118" s="183" t="s">
        <v>136</v>
      </c>
      <c r="BK118" s="185">
        <f>SUM(BK119:BK152)</f>
        <v>0</v>
      </c>
    </row>
    <row r="119" spans="1:65" s="2" customFormat="1" ht="24.2" customHeight="1">
      <c r="A119" s="33"/>
      <c r="B119" s="34"/>
      <c r="C119" s="188" t="s">
        <v>89</v>
      </c>
      <c r="D119" s="188" t="s">
        <v>139</v>
      </c>
      <c r="E119" s="189" t="s">
        <v>417</v>
      </c>
      <c r="F119" s="190" t="s">
        <v>418</v>
      </c>
      <c r="G119" s="191" t="s">
        <v>159</v>
      </c>
      <c r="H119" s="192">
        <v>4</v>
      </c>
      <c r="I119" s="193"/>
      <c r="J119" s="193"/>
      <c r="K119" s="194">
        <f>ROUND(P119*H119,2)</f>
        <v>0</v>
      </c>
      <c r="L119" s="190" t="s">
        <v>143</v>
      </c>
      <c r="M119" s="38"/>
      <c r="N119" s="195" t="s">
        <v>1</v>
      </c>
      <c r="O119" s="196" t="s">
        <v>44</v>
      </c>
      <c r="P119" s="197">
        <f>I119+J119</f>
        <v>0</v>
      </c>
      <c r="Q119" s="197">
        <f>ROUND(I119*H119,2)</f>
        <v>0</v>
      </c>
      <c r="R119" s="197">
        <f>ROUND(J119*H119,2)</f>
        <v>0</v>
      </c>
      <c r="S119" s="70"/>
      <c r="T119" s="198">
        <f>S119*H119</f>
        <v>0</v>
      </c>
      <c r="U119" s="198">
        <v>0</v>
      </c>
      <c r="V119" s="198">
        <f>U119*H119</f>
        <v>0</v>
      </c>
      <c r="W119" s="198">
        <v>0</v>
      </c>
      <c r="X119" s="199">
        <f>W119*H119</f>
        <v>0</v>
      </c>
      <c r="Y119" s="33"/>
      <c r="Z119" s="33"/>
      <c r="AA119" s="33"/>
      <c r="AB119" s="33"/>
      <c r="AC119" s="33"/>
      <c r="AD119" s="33"/>
      <c r="AE119" s="33"/>
      <c r="AR119" s="200" t="s">
        <v>284</v>
      </c>
      <c r="AT119" s="200" t="s">
        <v>139</v>
      </c>
      <c r="AU119" s="200" t="s">
        <v>89</v>
      </c>
      <c r="AY119" s="16" t="s">
        <v>136</v>
      </c>
      <c r="BE119" s="201">
        <f>IF(O119="základní",K119,0)</f>
        <v>0</v>
      </c>
      <c r="BF119" s="201">
        <f>IF(O119="snížená",K119,0)</f>
        <v>0</v>
      </c>
      <c r="BG119" s="201">
        <f>IF(O119="zákl. přenesená",K119,0)</f>
        <v>0</v>
      </c>
      <c r="BH119" s="201">
        <f>IF(O119="sníž. přenesená",K119,0)</f>
        <v>0</v>
      </c>
      <c r="BI119" s="201">
        <f>IF(O119="nulová",K119,0)</f>
        <v>0</v>
      </c>
      <c r="BJ119" s="16" t="s">
        <v>89</v>
      </c>
      <c r="BK119" s="201">
        <f>ROUND(P119*H119,2)</f>
        <v>0</v>
      </c>
      <c r="BL119" s="16" t="s">
        <v>284</v>
      </c>
      <c r="BM119" s="200" t="s">
        <v>419</v>
      </c>
    </row>
    <row r="120" spans="1:65" s="2" customFormat="1" ht="11.25">
      <c r="A120" s="33"/>
      <c r="B120" s="34"/>
      <c r="C120" s="35"/>
      <c r="D120" s="202" t="s">
        <v>146</v>
      </c>
      <c r="E120" s="35"/>
      <c r="F120" s="203" t="s">
        <v>420</v>
      </c>
      <c r="G120" s="35"/>
      <c r="H120" s="35"/>
      <c r="I120" s="204"/>
      <c r="J120" s="204"/>
      <c r="K120" s="35"/>
      <c r="L120" s="35"/>
      <c r="M120" s="38"/>
      <c r="N120" s="205"/>
      <c r="O120" s="206"/>
      <c r="P120" s="70"/>
      <c r="Q120" s="70"/>
      <c r="R120" s="70"/>
      <c r="S120" s="70"/>
      <c r="T120" s="70"/>
      <c r="U120" s="70"/>
      <c r="V120" s="70"/>
      <c r="W120" s="70"/>
      <c r="X120" s="71"/>
      <c r="Y120" s="33"/>
      <c r="Z120" s="33"/>
      <c r="AA120" s="33"/>
      <c r="AB120" s="33"/>
      <c r="AC120" s="33"/>
      <c r="AD120" s="33"/>
      <c r="AE120" s="33"/>
      <c r="AT120" s="16" t="s">
        <v>146</v>
      </c>
      <c r="AU120" s="16" t="s">
        <v>89</v>
      </c>
    </row>
    <row r="121" spans="1:65" s="2" customFormat="1" ht="24.2" customHeight="1">
      <c r="A121" s="33"/>
      <c r="B121" s="34"/>
      <c r="C121" s="188" t="s">
        <v>91</v>
      </c>
      <c r="D121" s="188" t="s">
        <v>139</v>
      </c>
      <c r="E121" s="189" t="s">
        <v>421</v>
      </c>
      <c r="F121" s="190" t="s">
        <v>422</v>
      </c>
      <c r="G121" s="191" t="s">
        <v>159</v>
      </c>
      <c r="H121" s="192">
        <v>4</v>
      </c>
      <c r="I121" s="193"/>
      <c r="J121" s="193"/>
      <c r="K121" s="194">
        <f>ROUND(P121*H121,2)</f>
        <v>0</v>
      </c>
      <c r="L121" s="190" t="s">
        <v>143</v>
      </c>
      <c r="M121" s="38"/>
      <c r="N121" s="195" t="s">
        <v>1</v>
      </c>
      <c r="O121" s="196" t="s">
        <v>44</v>
      </c>
      <c r="P121" s="197">
        <f>I121+J121</f>
        <v>0</v>
      </c>
      <c r="Q121" s="197">
        <f>ROUND(I121*H121,2)</f>
        <v>0</v>
      </c>
      <c r="R121" s="197">
        <f>ROUND(J121*H121,2)</f>
        <v>0</v>
      </c>
      <c r="S121" s="70"/>
      <c r="T121" s="198">
        <f>S121*H121</f>
        <v>0</v>
      </c>
      <c r="U121" s="198">
        <v>0</v>
      </c>
      <c r="V121" s="198">
        <f>U121*H121</f>
        <v>0</v>
      </c>
      <c r="W121" s="198">
        <v>0</v>
      </c>
      <c r="X121" s="199">
        <f>W121*H121</f>
        <v>0</v>
      </c>
      <c r="Y121" s="33"/>
      <c r="Z121" s="33"/>
      <c r="AA121" s="33"/>
      <c r="AB121" s="33"/>
      <c r="AC121" s="33"/>
      <c r="AD121" s="33"/>
      <c r="AE121" s="33"/>
      <c r="AR121" s="200" t="s">
        <v>284</v>
      </c>
      <c r="AT121" s="200" t="s">
        <v>139</v>
      </c>
      <c r="AU121" s="200" t="s">
        <v>89</v>
      </c>
      <c r="AY121" s="16" t="s">
        <v>136</v>
      </c>
      <c r="BE121" s="201">
        <f>IF(O121="základní",K121,0)</f>
        <v>0</v>
      </c>
      <c r="BF121" s="201">
        <f>IF(O121="snížená",K121,0)</f>
        <v>0</v>
      </c>
      <c r="BG121" s="201">
        <f>IF(O121="zákl. přenesená",K121,0)</f>
        <v>0</v>
      </c>
      <c r="BH121" s="201">
        <f>IF(O121="sníž. přenesená",K121,0)</f>
        <v>0</v>
      </c>
      <c r="BI121" s="201">
        <f>IF(O121="nulová",K121,0)</f>
        <v>0</v>
      </c>
      <c r="BJ121" s="16" t="s">
        <v>89</v>
      </c>
      <c r="BK121" s="201">
        <f>ROUND(P121*H121,2)</f>
        <v>0</v>
      </c>
      <c r="BL121" s="16" t="s">
        <v>284</v>
      </c>
      <c r="BM121" s="200" t="s">
        <v>423</v>
      </c>
    </row>
    <row r="122" spans="1:65" s="2" customFormat="1" ht="11.25">
      <c r="A122" s="33"/>
      <c r="B122" s="34"/>
      <c r="C122" s="35"/>
      <c r="D122" s="202" t="s">
        <v>146</v>
      </c>
      <c r="E122" s="35"/>
      <c r="F122" s="203" t="s">
        <v>422</v>
      </c>
      <c r="G122" s="35"/>
      <c r="H122" s="35"/>
      <c r="I122" s="204"/>
      <c r="J122" s="204"/>
      <c r="K122" s="35"/>
      <c r="L122" s="35"/>
      <c r="M122" s="38"/>
      <c r="N122" s="205"/>
      <c r="O122" s="206"/>
      <c r="P122" s="70"/>
      <c r="Q122" s="70"/>
      <c r="R122" s="70"/>
      <c r="S122" s="70"/>
      <c r="T122" s="70"/>
      <c r="U122" s="70"/>
      <c r="V122" s="70"/>
      <c r="W122" s="70"/>
      <c r="X122" s="71"/>
      <c r="Y122" s="33"/>
      <c r="Z122" s="33"/>
      <c r="AA122" s="33"/>
      <c r="AB122" s="33"/>
      <c r="AC122" s="33"/>
      <c r="AD122" s="33"/>
      <c r="AE122" s="33"/>
      <c r="AT122" s="16" t="s">
        <v>146</v>
      </c>
      <c r="AU122" s="16" t="s">
        <v>89</v>
      </c>
    </row>
    <row r="123" spans="1:65" s="2" customFormat="1" ht="24.2" customHeight="1">
      <c r="A123" s="33"/>
      <c r="B123" s="34"/>
      <c r="C123" s="188" t="s">
        <v>156</v>
      </c>
      <c r="D123" s="188" t="s">
        <v>139</v>
      </c>
      <c r="E123" s="189" t="s">
        <v>424</v>
      </c>
      <c r="F123" s="190" t="s">
        <v>425</v>
      </c>
      <c r="G123" s="191" t="s">
        <v>159</v>
      </c>
      <c r="H123" s="192">
        <v>8</v>
      </c>
      <c r="I123" s="193"/>
      <c r="J123" s="193"/>
      <c r="K123" s="194">
        <f>ROUND(P123*H123,2)</f>
        <v>0</v>
      </c>
      <c r="L123" s="190" t="s">
        <v>143</v>
      </c>
      <c r="M123" s="38"/>
      <c r="N123" s="195" t="s">
        <v>1</v>
      </c>
      <c r="O123" s="196" t="s">
        <v>44</v>
      </c>
      <c r="P123" s="197">
        <f>I123+J123</f>
        <v>0</v>
      </c>
      <c r="Q123" s="197">
        <f>ROUND(I123*H123,2)</f>
        <v>0</v>
      </c>
      <c r="R123" s="197">
        <f>ROUND(J123*H123,2)</f>
        <v>0</v>
      </c>
      <c r="S123" s="70"/>
      <c r="T123" s="198">
        <f>S123*H123</f>
        <v>0</v>
      </c>
      <c r="U123" s="198">
        <v>0</v>
      </c>
      <c r="V123" s="198">
        <f>U123*H123</f>
        <v>0</v>
      </c>
      <c r="W123" s="198">
        <v>0</v>
      </c>
      <c r="X123" s="199">
        <f>W123*H123</f>
        <v>0</v>
      </c>
      <c r="Y123" s="33"/>
      <c r="Z123" s="33"/>
      <c r="AA123" s="33"/>
      <c r="AB123" s="33"/>
      <c r="AC123" s="33"/>
      <c r="AD123" s="33"/>
      <c r="AE123" s="33"/>
      <c r="AR123" s="200" t="s">
        <v>284</v>
      </c>
      <c r="AT123" s="200" t="s">
        <v>139</v>
      </c>
      <c r="AU123" s="200" t="s">
        <v>89</v>
      </c>
      <c r="AY123" s="16" t="s">
        <v>136</v>
      </c>
      <c r="BE123" s="201">
        <f>IF(O123="základní",K123,0)</f>
        <v>0</v>
      </c>
      <c r="BF123" s="201">
        <f>IF(O123="snížená",K123,0)</f>
        <v>0</v>
      </c>
      <c r="BG123" s="201">
        <f>IF(O123="zákl. přenesená",K123,0)</f>
        <v>0</v>
      </c>
      <c r="BH123" s="201">
        <f>IF(O123="sníž. přenesená",K123,0)</f>
        <v>0</v>
      </c>
      <c r="BI123" s="201">
        <f>IF(O123="nulová",K123,0)</f>
        <v>0</v>
      </c>
      <c r="BJ123" s="16" t="s">
        <v>89</v>
      </c>
      <c r="BK123" s="201">
        <f>ROUND(P123*H123,2)</f>
        <v>0</v>
      </c>
      <c r="BL123" s="16" t="s">
        <v>284</v>
      </c>
      <c r="BM123" s="200" t="s">
        <v>426</v>
      </c>
    </row>
    <row r="124" spans="1:65" s="2" customFormat="1" ht="19.5">
      <c r="A124" s="33"/>
      <c r="B124" s="34"/>
      <c r="C124" s="35"/>
      <c r="D124" s="202" t="s">
        <v>146</v>
      </c>
      <c r="E124" s="35"/>
      <c r="F124" s="203" t="s">
        <v>427</v>
      </c>
      <c r="G124" s="35"/>
      <c r="H124" s="35"/>
      <c r="I124" s="204"/>
      <c r="J124" s="204"/>
      <c r="K124" s="35"/>
      <c r="L124" s="35"/>
      <c r="M124" s="38"/>
      <c r="N124" s="205"/>
      <c r="O124" s="206"/>
      <c r="P124" s="70"/>
      <c r="Q124" s="70"/>
      <c r="R124" s="70"/>
      <c r="S124" s="70"/>
      <c r="T124" s="70"/>
      <c r="U124" s="70"/>
      <c r="V124" s="70"/>
      <c r="W124" s="70"/>
      <c r="X124" s="71"/>
      <c r="Y124" s="33"/>
      <c r="Z124" s="33"/>
      <c r="AA124" s="33"/>
      <c r="AB124" s="33"/>
      <c r="AC124" s="33"/>
      <c r="AD124" s="33"/>
      <c r="AE124" s="33"/>
      <c r="AT124" s="16" t="s">
        <v>146</v>
      </c>
      <c r="AU124" s="16" t="s">
        <v>89</v>
      </c>
    </row>
    <row r="125" spans="1:65" s="2" customFormat="1" ht="24.2" customHeight="1">
      <c r="A125" s="33"/>
      <c r="B125" s="34"/>
      <c r="C125" s="188" t="s">
        <v>144</v>
      </c>
      <c r="D125" s="188" t="s">
        <v>139</v>
      </c>
      <c r="E125" s="189" t="s">
        <v>428</v>
      </c>
      <c r="F125" s="190" t="s">
        <v>429</v>
      </c>
      <c r="G125" s="191" t="s">
        <v>159</v>
      </c>
      <c r="H125" s="192">
        <v>8</v>
      </c>
      <c r="I125" s="193"/>
      <c r="J125" s="193"/>
      <c r="K125" s="194">
        <f>ROUND(P125*H125,2)</f>
        <v>0</v>
      </c>
      <c r="L125" s="190" t="s">
        <v>143</v>
      </c>
      <c r="M125" s="38"/>
      <c r="N125" s="195" t="s">
        <v>1</v>
      </c>
      <c r="O125" s="196" t="s">
        <v>44</v>
      </c>
      <c r="P125" s="197">
        <f>I125+J125</f>
        <v>0</v>
      </c>
      <c r="Q125" s="197">
        <f>ROUND(I125*H125,2)</f>
        <v>0</v>
      </c>
      <c r="R125" s="197">
        <f>ROUND(J125*H125,2)</f>
        <v>0</v>
      </c>
      <c r="S125" s="70"/>
      <c r="T125" s="198">
        <f>S125*H125</f>
        <v>0</v>
      </c>
      <c r="U125" s="198">
        <v>0</v>
      </c>
      <c r="V125" s="198">
        <f>U125*H125</f>
        <v>0</v>
      </c>
      <c r="W125" s="198">
        <v>0</v>
      </c>
      <c r="X125" s="199">
        <f>W125*H125</f>
        <v>0</v>
      </c>
      <c r="Y125" s="33"/>
      <c r="Z125" s="33"/>
      <c r="AA125" s="33"/>
      <c r="AB125" s="33"/>
      <c r="AC125" s="33"/>
      <c r="AD125" s="33"/>
      <c r="AE125" s="33"/>
      <c r="AR125" s="200" t="s">
        <v>284</v>
      </c>
      <c r="AT125" s="200" t="s">
        <v>139</v>
      </c>
      <c r="AU125" s="200" t="s">
        <v>89</v>
      </c>
      <c r="AY125" s="16" t="s">
        <v>136</v>
      </c>
      <c r="BE125" s="201">
        <f>IF(O125="základní",K125,0)</f>
        <v>0</v>
      </c>
      <c r="BF125" s="201">
        <f>IF(O125="snížená",K125,0)</f>
        <v>0</v>
      </c>
      <c r="BG125" s="201">
        <f>IF(O125="zákl. přenesená",K125,0)</f>
        <v>0</v>
      </c>
      <c r="BH125" s="201">
        <f>IF(O125="sníž. přenesená",K125,0)</f>
        <v>0</v>
      </c>
      <c r="BI125" s="201">
        <f>IF(O125="nulová",K125,0)</f>
        <v>0</v>
      </c>
      <c r="BJ125" s="16" t="s">
        <v>89</v>
      </c>
      <c r="BK125" s="201">
        <f>ROUND(P125*H125,2)</f>
        <v>0</v>
      </c>
      <c r="BL125" s="16" t="s">
        <v>284</v>
      </c>
      <c r="BM125" s="200" t="s">
        <v>430</v>
      </c>
    </row>
    <row r="126" spans="1:65" s="2" customFormat="1" ht="29.25">
      <c r="A126" s="33"/>
      <c r="B126" s="34"/>
      <c r="C126" s="35"/>
      <c r="D126" s="202" t="s">
        <v>146</v>
      </c>
      <c r="E126" s="35"/>
      <c r="F126" s="203" t="s">
        <v>431</v>
      </c>
      <c r="G126" s="35"/>
      <c r="H126" s="35"/>
      <c r="I126" s="204"/>
      <c r="J126" s="204"/>
      <c r="K126" s="35"/>
      <c r="L126" s="35"/>
      <c r="M126" s="38"/>
      <c r="N126" s="205"/>
      <c r="O126" s="206"/>
      <c r="P126" s="70"/>
      <c r="Q126" s="70"/>
      <c r="R126" s="70"/>
      <c r="S126" s="70"/>
      <c r="T126" s="70"/>
      <c r="U126" s="70"/>
      <c r="V126" s="70"/>
      <c r="W126" s="70"/>
      <c r="X126" s="71"/>
      <c r="Y126" s="33"/>
      <c r="Z126" s="33"/>
      <c r="AA126" s="33"/>
      <c r="AB126" s="33"/>
      <c r="AC126" s="33"/>
      <c r="AD126" s="33"/>
      <c r="AE126" s="33"/>
      <c r="AT126" s="16" t="s">
        <v>146</v>
      </c>
      <c r="AU126" s="16" t="s">
        <v>89</v>
      </c>
    </row>
    <row r="127" spans="1:65" s="2" customFormat="1" ht="24.2" customHeight="1">
      <c r="A127" s="33"/>
      <c r="B127" s="34"/>
      <c r="C127" s="188" t="s">
        <v>137</v>
      </c>
      <c r="D127" s="188" t="s">
        <v>139</v>
      </c>
      <c r="E127" s="189" t="s">
        <v>432</v>
      </c>
      <c r="F127" s="190" t="s">
        <v>433</v>
      </c>
      <c r="G127" s="191" t="s">
        <v>159</v>
      </c>
      <c r="H127" s="192">
        <v>10</v>
      </c>
      <c r="I127" s="193"/>
      <c r="J127" s="193"/>
      <c r="K127" s="194">
        <f>ROUND(P127*H127,2)</f>
        <v>0</v>
      </c>
      <c r="L127" s="190" t="s">
        <v>143</v>
      </c>
      <c r="M127" s="38"/>
      <c r="N127" s="195" t="s">
        <v>1</v>
      </c>
      <c r="O127" s="196" t="s">
        <v>44</v>
      </c>
      <c r="P127" s="197">
        <f>I127+J127</f>
        <v>0</v>
      </c>
      <c r="Q127" s="197">
        <f>ROUND(I127*H127,2)</f>
        <v>0</v>
      </c>
      <c r="R127" s="197">
        <f>ROUND(J127*H127,2)</f>
        <v>0</v>
      </c>
      <c r="S127" s="70"/>
      <c r="T127" s="198">
        <f>S127*H127</f>
        <v>0</v>
      </c>
      <c r="U127" s="198">
        <v>0</v>
      </c>
      <c r="V127" s="198">
        <f>U127*H127</f>
        <v>0</v>
      </c>
      <c r="W127" s="198">
        <v>0</v>
      </c>
      <c r="X127" s="199">
        <f>W127*H127</f>
        <v>0</v>
      </c>
      <c r="Y127" s="33"/>
      <c r="Z127" s="33"/>
      <c r="AA127" s="33"/>
      <c r="AB127" s="33"/>
      <c r="AC127" s="33"/>
      <c r="AD127" s="33"/>
      <c r="AE127" s="33"/>
      <c r="AR127" s="200" t="s">
        <v>284</v>
      </c>
      <c r="AT127" s="200" t="s">
        <v>139</v>
      </c>
      <c r="AU127" s="200" t="s">
        <v>89</v>
      </c>
      <c r="AY127" s="16" t="s">
        <v>136</v>
      </c>
      <c r="BE127" s="201">
        <f>IF(O127="základní",K127,0)</f>
        <v>0</v>
      </c>
      <c r="BF127" s="201">
        <f>IF(O127="snížená",K127,0)</f>
        <v>0</v>
      </c>
      <c r="BG127" s="201">
        <f>IF(O127="zákl. přenesená",K127,0)</f>
        <v>0</v>
      </c>
      <c r="BH127" s="201">
        <f>IF(O127="sníž. přenesená",K127,0)</f>
        <v>0</v>
      </c>
      <c r="BI127" s="201">
        <f>IF(O127="nulová",K127,0)</f>
        <v>0</v>
      </c>
      <c r="BJ127" s="16" t="s">
        <v>89</v>
      </c>
      <c r="BK127" s="201">
        <f>ROUND(P127*H127,2)</f>
        <v>0</v>
      </c>
      <c r="BL127" s="16" t="s">
        <v>284</v>
      </c>
      <c r="BM127" s="200" t="s">
        <v>434</v>
      </c>
    </row>
    <row r="128" spans="1:65" s="2" customFormat="1" ht="29.25">
      <c r="A128" s="33"/>
      <c r="B128" s="34"/>
      <c r="C128" s="35"/>
      <c r="D128" s="202" t="s">
        <v>146</v>
      </c>
      <c r="E128" s="35"/>
      <c r="F128" s="203" t="s">
        <v>435</v>
      </c>
      <c r="G128" s="35"/>
      <c r="H128" s="35"/>
      <c r="I128" s="204"/>
      <c r="J128" s="204"/>
      <c r="K128" s="35"/>
      <c r="L128" s="35"/>
      <c r="M128" s="38"/>
      <c r="N128" s="205"/>
      <c r="O128" s="206"/>
      <c r="P128" s="70"/>
      <c r="Q128" s="70"/>
      <c r="R128" s="70"/>
      <c r="S128" s="70"/>
      <c r="T128" s="70"/>
      <c r="U128" s="70"/>
      <c r="V128" s="70"/>
      <c r="W128" s="70"/>
      <c r="X128" s="71"/>
      <c r="Y128" s="33"/>
      <c r="Z128" s="33"/>
      <c r="AA128" s="33"/>
      <c r="AB128" s="33"/>
      <c r="AC128" s="33"/>
      <c r="AD128" s="33"/>
      <c r="AE128" s="33"/>
      <c r="AT128" s="16" t="s">
        <v>146</v>
      </c>
      <c r="AU128" s="16" t="s">
        <v>89</v>
      </c>
    </row>
    <row r="129" spans="1:65" s="2" customFormat="1" ht="24.2" customHeight="1">
      <c r="A129" s="33"/>
      <c r="B129" s="34"/>
      <c r="C129" s="188" t="s">
        <v>174</v>
      </c>
      <c r="D129" s="188" t="s">
        <v>139</v>
      </c>
      <c r="E129" s="189" t="s">
        <v>436</v>
      </c>
      <c r="F129" s="190" t="s">
        <v>437</v>
      </c>
      <c r="G129" s="191" t="s">
        <v>159</v>
      </c>
      <c r="H129" s="192">
        <v>8</v>
      </c>
      <c r="I129" s="193"/>
      <c r="J129" s="193"/>
      <c r="K129" s="194">
        <f>ROUND(P129*H129,2)</f>
        <v>0</v>
      </c>
      <c r="L129" s="190" t="s">
        <v>143</v>
      </c>
      <c r="M129" s="38"/>
      <c r="N129" s="195" t="s">
        <v>1</v>
      </c>
      <c r="O129" s="196" t="s">
        <v>44</v>
      </c>
      <c r="P129" s="197">
        <f>I129+J129</f>
        <v>0</v>
      </c>
      <c r="Q129" s="197">
        <f>ROUND(I129*H129,2)</f>
        <v>0</v>
      </c>
      <c r="R129" s="197">
        <f>ROUND(J129*H129,2)</f>
        <v>0</v>
      </c>
      <c r="S129" s="70"/>
      <c r="T129" s="198">
        <f>S129*H129</f>
        <v>0</v>
      </c>
      <c r="U129" s="198">
        <v>0</v>
      </c>
      <c r="V129" s="198">
        <f>U129*H129</f>
        <v>0</v>
      </c>
      <c r="W129" s="198">
        <v>0</v>
      </c>
      <c r="X129" s="199">
        <f>W129*H129</f>
        <v>0</v>
      </c>
      <c r="Y129" s="33"/>
      <c r="Z129" s="33"/>
      <c r="AA129" s="33"/>
      <c r="AB129" s="33"/>
      <c r="AC129" s="33"/>
      <c r="AD129" s="33"/>
      <c r="AE129" s="33"/>
      <c r="AR129" s="200" t="s">
        <v>284</v>
      </c>
      <c r="AT129" s="200" t="s">
        <v>139</v>
      </c>
      <c r="AU129" s="200" t="s">
        <v>89</v>
      </c>
      <c r="AY129" s="16" t="s">
        <v>136</v>
      </c>
      <c r="BE129" s="201">
        <f>IF(O129="základní",K129,0)</f>
        <v>0</v>
      </c>
      <c r="BF129" s="201">
        <f>IF(O129="snížená",K129,0)</f>
        <v>0</v>
      </c>
      <c r="BG129" s="201">
        <f>IF(O129="zákl. přenesená",K129,0)</f>
        <v>0</v>
      </c>
      <c r="BH129" s="201">
        <f>IF(O129="sníž. přenesená",K129,0)</f>
        <v>0</v>
      </c>
      <c r="BI129" s="201">
        <f>IF(O129="nulová",K129,0)</f>
        <v>0</v>
      </c>
      <c r="BJ129" s="16" t="s">
        <v>89</v>
      </c>
      <c r="BK129" s="201">
        <f>ROUND(P129*H129,2)</f>
        <v>0</v>
      </c>
      <c r="BL129" s="16" t="s">
        <v>284</v>
      </c>
      <c r="BM129" s="200" t="s">
        <v>438</v>
      </c>
    </row>
    <row r="130" spans="1:65" s="2" customFormat="1" ht="19.5">
      <c r="A130" s="33"/>
      <c r="B130" s="34"/>
      <c r="C130" s="35"/>
      <c r="D130" s="202" t="s">
        <v>146</v>
      </c>
      <c r="E130" s="35"/>
      <c r="F130" s="203" t="s">
        <v>439</v>
      </c>
      <c r="G130" s="35"/>
      <c r="H130" s="35"/>
      <c r="I130" s="204"/>
      <c r="J130" s="204"/>
      <c r="K130" s="35"/>
      <c r="L130" s="35"/>
      <c r="M130" s="38"/>
      <c r="N130" s="205"/>
      <c r="O130" s="206"/>
      <c r="P130" s="70"/>
      <c r="Q130" s="70"/>
      <c r="R130" s="70"/>
      <c r="S130" s="70"/>
      <c r="T130" s="70"/>
      <c r="U130" s="70"/>
      <c r="V130" s="70"/>
      <c r="W130" s="70"/>
      <c r="X130" s="71"/>
      <c r="Y130" s="33"/>
      <c r="Z130" s="33"/>
      <c r="AA130" s="33"/>
      <c r="AB130" s="33"/>
      <c r="AC130" s="33"/>
      <c r="AD130" s="33"/>
      <c r="AE130" s="33"/>
      <c r="AT130" s="16" t="s">
        <v>146</v>
      </c>
      <c r="AU130" s="16" t="s">
        <v>89</v>
      </c>
    </row>
    <row r="131" spans="1:65" s="2" customFormat="1" ht="24.2" customHeight="1">
      <c r="A131" s="33"/>
      <c r="B131" s="34"/>
      <c r="C131" s="219" t="s">
        <v>180</v>
      </c>
      <c r="D131" s="219" t="s">
        <v>264</v>
      </c>
      <c r="E131" s="220" t="s">
        <v>440</v>
      </c>
      <c r="F131" s="221" t="s">
        <v>441</v>
      </c>
      <c r="G131" s="222" t="s">
        <v>159</v>
      </c>
      <c r="H131" s="223">
        <v>4</v>
      </c>
      <c r="I131" s="224"/>
      <c r="J131" s="225"/>
      <c r="K131" s="226">
        <f>ROUND(P131*H131,2)</f>
        <v>0</v>
      </c>
      <c r="L131" s="221" t="s">
        <v>143</v>
      </c>
      <c r="M131" s="227"/>
      <c r="N131" s="228" t="s">
        <v>1</v>
      </c>
      <c r="O131" s="196" t="s">
        <v>44</v>
      </c>
      <c r="P131" s="197">
        <f>I131+J131</f>
        <v>0</v>
      </c>
      <c r="Q131" s="197">
        <f>ROUND(I131*H131,2)</f>
        <v>0</v>
      </c>
      <c r="R131" s="197">
        <f>ROUND(J131*H131,2)</f>
        <v>0</v>
      </c>
      <c r="S131" s="70"/>
      <c r="T131" s="198">
        <f>S131*H131</f>
        <v>0</v>
      </c>
      <c r="U131" s="198">
        <v>0</v>
      </c>
      <c r="V131" s="198">
        <f>U131*H131</f>
        <v>0</v>
      </c>
      <c r="W131" s="198">
        <v>0</v>
      </c>
      <c r="X131" s="199">
        <f>W131*H131</f>
        <v>0</v>
      </c>
      <c r="Y131" s="33"/>
      <c r="Z131" s="33"/>
      <c r="AA131" s="33"/>
      <c r="AB131" s="33"/>
      <c r="AC131" s="33"/>
      <c r="AD131" s="33"/>
      <c r="AE131" s="33"/>
      <c r="AR131" s="200" t="s">
        <v>442</v>
      </c>
      <c r="AT131" s="200" t="s">
        <v>264</v>
      </c>
      <c r="AU131" s="200" t="s">
        <v>89</v>
      </c>
      <c r="AY131" s="16" t="s">
        <v>136</v>
      </c>
      <c r="BE131" s="201">
        <f>IF(O131="základní",K131,0)</f>
        <v>0</v>
      </c>
      <c r="BF131" s="201">
        <f>IF(O131="snížená",K131,0)</f>
        <v>0</v>
      </c>
      <c r="BG131" s="201">
        <f>IF(O131="zákl. přenesená",K131,0)</f>
        <v>0</v>
      </c>
      <c r="BH131" s="201">
        <f>IF(O131="sníž. přenesená",K131,0)</f>
        <v>0</v>
      </c>
      <c r="BI131" s="201">
        <f>IF(O131="nulová",K131,0)</f>
        <v>0</v>
      </c>
      <c r="BJ131" s="16" t="s">
        <v>89</v>
      </c>
      <c r="BK131" s="201">
        <f>ROUND(P131*H131,2)</f>
        <v>0</v>
      </c>
      <c r="BL131" s="16" t="s">
        <v>442</v>
      </c>
      <c r="BM131" s="200" t="s">
        <v>443</v>
      </c>
    </row>
    <row r="132" spans="1:65" s="2" customFormat="1" ht="11.25">
      <c r="A132" s="33"/>
      <c r="B132" s="34"/>
      <c r="C132" s="35"/>
      <c r="D132" s="202" t="s">
        <v>146</v>
      </c>
      <c r="E132" s="35"/>
      <c r="F132" s="203" t="s">
        <v>441</v>
      </c>
      <c r="G132" s="35"/>
      <c r="H132" s="35"/>
      <c r="I132" s="204"/>
      <c r="J132" s="204"/>
      <c r="K132" s="35"/>
      <c r="L132" s="35"/>
      <c r="M132" s="38"/>
      <c r="N132" s="205"/>
      <c r="O132" s="206"/>
      <c r="P132" s="70"/>
      <c r="Q132" s="70"/>
      <c r="R132" s="70"/>
      <c r="S132" s="70"/>
      <c r="T132" s="70"/>
      <c r="U132" s="70"/>
      <c r="V132" s="70"/>
      <c r="W132" s="70"/>
      <c r="X132" s="71"/>
      <c r="Y132" s="33"/>
      <c r="Z132" s="33"/>
      <c r="AA132" s="33"/>
      <c r="AB132" s="33"/>
      <c r="AC132" s="33"/>
      <c r="AD132" s="33"/>
      <c r="AE132" s="33"/>
      <c r="AT132" s="16" t="s">
        <v>146</v>
      </c>
      <c r="AU132" s="16" t="s">
        <v>89</v>
      </c>
    </row>
    <row r="133" spans="1:65" s="2" customFormat="1" ht="24.2" customHeight="1">
      <c r="A133" s="33"/>
      <c r="B133" s="34"/>
      <c r="C133" s="219" t="s">
        <v>186</v>
      </c>
      <c r="D133" s="219" t="s">
        <v>264</v>
      </c>
      <c r="E133" s="220" t="s">
        <v>444</v>
      </c>
      <c r="F133" s="221" t="s">
        <v>445</v>
      </c>
      <c r="G133" s="222" t="s">
        <v>159</v>
      </c>
      <c r="H133" s="223">
        <v>4</v>
      </c>
      <c r="I133" s="224"/>
      <c r="J133" s="225"/>
      <c r="K133" s="226">
        <f>ROUND(P133*H133,2)</f>
        <v>0</v>
      </c>
      <c r="L133" s="221" t="s">
        <v>143</v>
      </c>
      <c r="M133" s="227"/>
      <c r="N133" s="228" t="s">
        <v>1</v>
      </c>
      <c r="O133" s="196" t="s">
        <v>44</v>
      </c>
      <c r="P133" s="197">
        <f>I133+J133</f>
        <v>0</v>
      </c>
      <c r="Q133" s="197">
        <f>ROUND(I133*H133,2)</f>
        <v>0</v>
      </c>
      <c r="R133" s="197">
        <f>ROUND(J133*H133,2)</f>
        <v>0</v>
      </c>
      <c r="S133" s="70"/>
      <c r="T133" s="198">
        <f>S133*H133</f>
        <v>0</v>
      </c>
      <c r="U133" s="198">
        <v>0</v>
      </c>
      <c r="V133" s="198">
        <f>U133*H133</f>
        <v>0</v>
      </c>
      <c r="W133" s="198">
        <v>0</v>
      </c>
      <c r="X133" s="199">
        <f>W133*H133</f>
        <v>0</v>
      </c>
      <c r="Y133" s="33"/>
      <c r="Z133" s="33"/>
      <c r="AA133" s="33"/>
      <c r="AB133" s="33"/>
      <c r="AC133" s="33"/>
      <c r="AD133" s="33"/>
      <c r="AE133" s="33"/>
      <c r="AR133" s="200" t="s">
        <v>442</v>
      </c>
      <c r="AT133" s="200" t="s">
        <v>264</v>
      </c>
      <c r="AU133" s="200" t="s">
        <v>89</v>
      </c>
      <c r="AY133" s="16" t="s">
        <v>136</v>
      </c>
      <c r="BE133" s="201">
        <f>IF(O133="základní",K133,0)</f>
        <v>0</v>
      </c>
      <c r="BF133" s="201">
        <f>IF(O133="snížená",K133,0)</f>
        <v>0</v>
      </c>
      <c r="BG133" s="201">
        <f>IF(O133="zákl. přenesená",K133,0)</f>
        <v>0</v>
      </c>
      <c r="BH133" s="201">
        <f>IF(O133="sníž. přenesená",K133,0)</f>
        <v>0</v>
      </c>
      <c r="BI133" s="201">
        <f>IF(O133="nulová",K133,0)</f>
        <v>0</v>
      </c>
      <c r="BJ133" s="16" t="s">
        <v>89</v>
      </c>
      <c r="BK133" s="201">
        <f>ROUND(P133*H133,2)</f>
        <v>0</v>
      </c>
      <c r="BL133" s="16" t="s">
        <v>442</v>
      </c>
      <c r="BM133" s="200" t="s">
        <v>446</v>
      </c>
    </row>
    <row r="134" spans="1:65" s="2" customFormat="1" ht="11.25">
      <c r="A134" s="33"/>
      <c r="B134" s="34"/>
      <c r="C134" s="35"/>
      <c r="D134" s="202" t="s">
        <v>146</v>
      </c>
      <c r="E134" s="35"/>
      <c r="F134" s="203" t="s">
        <v>445</v>
      </c>
      <c r="G134" s="35"/>
      <c r="H134" s="35"/>
      <c r="I134" s="204"/>
      <c r="J134" s="204"/>
      <c r="K134" s="35"/>
      <c r="L134" s="35"/>
      <c r="M134" s="38"/>
      <c r="N134" s="205"/>
      <c r="O134" s="206"/>
      <c r="P134" s="70"/>
      <c r="Q134" s="70"/>
      <c r="R134" s="70"/>
      <c r="S134" s="70"/>
      <c r="T134" s="70"/>
      <c r="U134" s="70"/>
      <c r="V134" s="70"/>
      <c r="W134" s="70"/>
      <c r="X134" s="71"/>
      <c r="Y134" s="33"/>
      <c r="Z134" s="33"/>
      <c r="AA134" s="33"/>
      <c r="AB134" s="33"/>
      <c r="AC134" s="33"/>
      <c r="AD134" s="33"/>
      <c r="AE134" s="33"/>
      <c r="AT134" s="16" t="s">
        <v>146</v>
      </c>
      <c r="AU134" s="16" t="s">
        <v>89</v>
      </c>
    </row>
    <row r="135" spans="1:65" s="2" customFormat="1" ht="24.2" customHeight="1">
      <c r="A135" s="33"/>
      <c r="B135" s="34"/>
      <c r="C135" s="188" t="s">
        <v>193</v>
      </c>
      <c r="D135" s="188" t="s">
        <v>139</v>
      </c>
      <c r="E135" s="189" t="s">
        <v>447</v>
      </c>
      <c r="F135" s="190" t="s">
        <v>448</v>
      </c>
      <c r="G135" s="191" t="s">
        <v>159</v>
      </c>
      <c r="H135" s="192">
        <v>10</v>
      </c>
      <c r="I135" s="193"/>
      <c r="J135" s="193"/>
      <c r="K135" s="194">
        <f>ROUND(P135*H135,2)</f>
        <v>0</v>
      </c>
      <c r="L135" s="190" t="s">
        <v>143</v>
      </c>
      <c r="M135" s="38"/>
      <c r="N135" s="195" t="s">
        <v>1</v>
      </c>
      <c r="O135" s="196" t="s">
        <v>44</v>
      </c>
      <c r="P135" s="197">
        <f>I135+J135</f>
        <v>0</v>
      </c>
      <c r="Q135" s="197">
        <f>ROUND(I135*H135,2)</f>
        <v>0</v>
      </c>
      <c r="R135" s="197">
        <f>ROUND(J135*H135,2)</f>
        <v>0</v>
      </c>
      <c r="S135" s="70"/>
      <c r="T135" s="198">
        <f>S135*H135</f>
        <v>0</v>
      </c>
      <c r="U135" s="198">
        <v>0</v>
      </c>
      <c r="V135" s="198">
        <f>U135*H135</f>
        <v>0</v>
      </c>
      <c r="W135" s="198">
        <v>0</v>
      </c>
      <c r="X135" s="199">
        <f>W135*H135</f>
        <v>0</v>
      </c>
      <c r="Y135" s="33"/>
      <c r="Z135" s="33"/>
      <c r="AA135" s="33"/>
      <c r="AB135" s="33"/>
      <c r="AC135" s="33"/>
      <c r="AD135" s="33"/>
      <c r="AE135" s="33"/>
      <c r="AR135" s="200" t="s">
        <v>284</v>
      </c>
      <c r="AT135" s="200" t="s">
        <v>139</v>
      </c>
      <c r="AU135" s="200" t="s">
        <v>89</v>
      </c>
      <c r="AY135" s="16" t="s">
        <v>136</v>
      </c>
      <c r="BE135" s="201">
        <f>IF(O135="základní",K135,0)</f>
        <v>0</v>
      </c>
      <c r="BF135" s="201">
        <f>IF(O135="snížená",K135,0)</f>
        <v>0</v>
      </c>
      <c r="BG135" s="201">
        <f>IF(O135="zákl. přenesená",K135,0)</f>
        <v>0</v>
      </c>
      <c r="BH135" s="201">
        <f>IF(O135="sníž. přenesená",K135,0)</f>
        <v>0</v>
      </c>
      <c r="BI135" s="201">
        <f>IF(O135="nulová",K135,0)</f>
        <v>0</v>
      </c>
      <c r="BJ135" s="16" t="s">
        <v>89</v>
      </c>
      <c r="BK135" s="201">
        <f>ROUND(P135*H135,2)</f>
        <v>0</v>
      </c>
      <c r="BL135" s="16" t="s">
        <v>284</v>
      </c>
      <c r="BM135" s="200" t="s">
        <v>449</v>
      </c>
    </row>
    <row r="136" spans="1:65" s="2" customFormat="1" ht="19.5">
      <c r="A136" s="33"/>
      <c r="B136" s="34"/>
      <c r="C136" s="35"/>
      <c r="D136" s="202" t="s">
        <v>146</v>
      </c>
      <c r="E136" s="35"/>
      <c r="F136" s="203" t="s">
        <v>450</v>
      </c>
      <c r="G136" s="35"/>
      <c r="H136" s="35"/>
      <c r="I136" s="204"/>
      <c r="J136" s="204"/>
      <c r="K136" s="35"/>
      <c r="L136" s="35"/>
      <c r="M136" s="38"/>
      <c r="N136" s="205"/>
      <c r="O136" s="206"/>
      <c r="P136" s="70"/>
      <c r="Q136" s="70"/>
      <c r="R136" s="70"/>
      <c r="S136" s="70"/>
      <c r="T136" s="70"/>
      <c r="U136" s="70"/>
      <c r="V136" s="70"/>
      <c r="W136" s="70"/>
      <c r="X136" s="71"/>
      <c r="Y136" s="33"/>
      <c r="Z136" s="33"/>
      <c r="AA136" s="33"/>
      <c r="AB136" s="33"/>
      <c r="AC136" s="33"/>
      <c r="AD136" s="33"/>
      <c r="AE136" s="33"/>
      <c r="AT136" s="16" t="s">
        <v>146</v>
      </c>
      <c r="AU136" s="16" t="s">
        <v>89</v>
      </c>
    </row>
    <row r="137" spans="1:65" s="2" customFormat="1" ht="24.2" customHeight="1">
      <c r="A137" s="33"/>
      <c r="B137" s="34"/>
      <c r="C137" s="219" t="s">
        <v>198</v>
      </c>
      <c r="D137" s="219" t="s">
        <v>264</v>
      </c>
      <c r="E137" s="220" t="s">
        <v>451</v>
      </c>
      <c r="F137" s="221" t="s">
        <v>452</v>
      </c>
      <c r="G137" s="222" t="s">
        <v>159</v>
      </c>
      <c r="H137" s="223">
        <v>8</v>
      </c>
      <c r="I137" s="224"/>
      <c r="J137" s="225"/>
      <c r="K137" s="226">
        <f>ROUND(P137*H137,2)</f>
        <v>0</v>
      </c>
      <c r="L137" s="221" t="s">
        <v>143</v>
      </c>
      <c r="M137" s="227"/>
      <c r="N137" s="228" t="s">
        <v>1</v>
      </c>
      <c r="O137" s="196" t="s">
        <v>44</v>
      </c>
      <c r="P137" s="197">
        <f>I137+J137</f>
        <v>0</v>
      </c>
      <c r="Q137" s="197">
        <f>ROUND(I137*H137,2)</f>
        <v>0</v>
      </c>
      <c r="R137" s="197">
        <f>ROUND(J137*H137,2)</f>
        <v>0</v>
      </c>
      <c r="S137" s="70"/>
      <c r="T137" s="198">
        <f>S137*H137</f>
        <v>0</v>
      </c>
      <c r="U137" s="198">
        <v>0</v>
      </c>
      <c r="V137" s="198">
        <f>U137*H137</f>
        <v>0</v>
      </c>
      <c r="W137" s="198">
        <v>0</v>
      </c>
      <c r="X137" s="199">
        <f>W137*H137</f>
        <v>0</v>
      </c>
      <c r="Y137" s="33"/>
      <c r="Z137" s="33"/>
      <c r="AA137" s="33"/>
      <c r="AB137" s="33"/>
      <c r="AC137" s="33"/>
      <c r="AD137" s="33"/>
      <c r="AE137" s="33"/>
      <c r="AR137" s="200" t="s">
        <v>442</v>
      </c>
      <c r="AT137" s="200" t="s">
        <v>264</v>
      </c>
      <c r="AU137" s="200" t="s">
        <v>89</v>
      </c>
      <c r="AY137" s="16" t="s">
        <v>136</v>
      </c>
      <c r="BE137" s="201">
        <f>IF(O137="základní",K137,0)</f>
        <v>0</v>
      </c>
      <c r="BF137" s="201">
        <f>IF(O137="snížená",K137,0)</f>
        <v>0</v>
      </c>
      <c r="BG137" s="201">
        <f>IF(O137="zákl. přenesená",K137,0)</f>
        <v>0</v>
      </c>
      <c r="BH137" s="201">
        <f>IF(O137="sníž. přenesená",K137,0)</f>
        <v>0</v>
      </c>
      <c r="BI137" s="201">
        <f>IF(O137="nulová",K137,0)</f>
        <v>0</v>
      </c>
      <c r="BJ137" s="16" t="s">
        <v>89</v>
      </c>
      <c r="BK137" s="201">
        <f>ROUND(P137*H137,2)</f>
        <v>0</v>
      </c>
      <c r="BL137" s="16" t="s">
        <v>442</v>
      </c>
      <c r="BM137" s="200" t="s">
        <v>453</v>
      </c>
    </row>
    <row r="138" spans="1:65" s="2" customFormat="1" ht="11.25">
      <c r="A138" s="33"/>
      <c r="B138" s="34"/>
      <c r="C138" s="35"/>
      <c r="D138" s="202" t="s">
        <v>146</v>
      </c>
      <c r="E138" s="35"/>
      <c r="F138" s="203" t="s">
        <v>452</v>
      </c>
      <c r="G138" s="35"/>
      <c r="H138" s="35"/>
      <c r="I138" s="204"/>
      <c r="J138" s="204"/>
      <c r="K138" s="35"/>
      <c r="L138" s="35"/>
      <c r="M138" s="38"/>
      <c r="N138" s="205"/>
      <c r="O138" s="206"/>
      <c r="P138" s="70"/>
      <c r="Q138" s="70"/>
      <c r="R138" s="70"/>
      <c r="S138" s="70"/>
      <c r="T138" s="70"/>
      <c r="U138" s="70"/>
      <c r="V138" s="70"/>
      <c r="W138" s="70"/>
      <c r="X138" s="71"/>
      <c r="Y138" s="33"/>
      <c r="Z138" s="33"/>
      <c r="AA138" s="33"/>
      <c r="AB138" s="33"/>
      <c r="AC138" s="33"/>
      <c r="AD138" s="33"/>
      <c r="AE138" s="33"/>
      <c r="AT138" s="16" t="s">
        <v>146</v>
      </c>
      <c r="AU138" s="16" t="s">
        <v>89</v>
      </c>
    </row>
    <row r="139" spans="1:65" s="2" customFormat="1" ht="24.2" customHeight="1">
      <c r="A139" s="33"/>
      <c r="B139" s="34"/>
      <c r="C139" s="219" t="s">
        <v>203</v>
      </c>
      <c r="D139" s="219" t="s">
        <v>264</v>
      </c>
      <c r="E139" s="220" t="s">
        <v>454</v>
      </c>
      <c r="F139" s="221" t="s">
        <v>455</v>
      </c>
      <c r="G139" s="222" t="s">
        <v>159</v>
      </c>
      <c r="H139" s="223">
        <v>8</v>
      </c>
      <c r="I139" s="224"/>
      <c r="J139" s="225"/>
      <c r="K139" s="226">
        <f>ROUND(P139*H139,2)</f>
        <v>0</v>
      </c>
      <c r="L139" s="221" t="s">
        <v>143</v>
      </c>
      <c r="M139" s="227"/>
      <c r="N139" s="228" t="s">
        <v>1</v>
      </c>
      <c r="O139" s="196" t="s">
        <v>44</v>
      </c>
      <c r="P139" s="197">
        <f>I139+J139</f>
        <v>0</v>
      </c>
      <c r="Q139" s="197">
        <f>ROUND(I139*H139,2)</f>
        <v>0</v>
      </c>
      <c r="R139" s="197">
        <f>ROUND(J139*H139,2)</f>
        <v>0</v>
      </c>
      <c r="S139" s="70"/>
      <c r="T139" s="198">
        <f>S139*H139</f>
        <v>0</v>
      </c>
      <c r="U139" s="198">
        <v>0</v>
      </c>
      <c r="V139" s="198">
        <f>U139*H139</f>
        <v>0</v>
      </c>
      <c r="W139" s="198">
        <v>0</v>
      </c>
      <c r="X139" s="199">
        <f>W139*H139</f>
        <v>0</v>
      </c>
      <c r="Y139" s="33"/>
      <c r="Z139" s="33"/>
      <c r="AA139" s="33"/>
      <c r="AB139" s="33"/>
      <c r="AC139" s="33"/>
      <c r="AD139" s="33"/>
      <c r="AE139" s="33"/>
      <c r="AR139" s="200" t="s">
        <v>442</v>
      </c>
      <c r="AT139" s="200" t="s">
        <v>264</v>
      </c>
      <c r="AU139" s="200" t="s">
        <v>89</v>
      </c>
      <c r="AY139" s="16" t="s">
        <v>136</v>
      </c>
      <c r="BE139" s="201">
        <f>IF(O139="základní",K139,0)</f>
        <v>0</v>
      </c>
      <c r="BF139" s="201">
        <f>IF(O139="snížená",K139,0)</f>
        <v>0</v>
      </c>
      <c r="BG139" s="201">
        <f>IF(O139="zákl. přenesená",K139,0)</f>
        <v>0</v>
      </c>
      <c r="BH139" s="201">
        <f>IF(O139="sníž. přenesená",K139,0)</f>
        <v>0</v>
      </c>
      <c r="BI139" s="201">
        <f>IF(O139="nulová",K139,0)</f>
        <v>0</v>
      </c>
      <c r="BJ139" s="16" t="s">
        <v>89</v>
      </c>
      <c r="BK139" s="201">
        <f>ROUND(P139*H139,2)</f>
        <v>0</v>
      </c>
      <c r="BL139" s="16" t="s">
        <v>442</v>
      </c>
      <c r="BM139" s="200" t="s">
        <v>456</v>
      </c>
    </row>
    <row r="140" spans="1:65" s="2" customFormat="1" ht="11.25">
      <c r="A140" s="33"/>
      <c r="B140" s="34"/>
      <c r="C140" s="35"/>
      <c r="D140" s="202" t="s">
        <v>146</v>
      </c>
      <c r="E140" s="35"/>
      <c r="F140" s="203" t="s">
        <v>455</v>
      </c>
      <c r="G140" s="35"/>
      <c r="H140" s="35"/>
      <c r="I140" s="204"/>
      <c r="J140" s="204"/>
      <c r="K140" s="35"/>
      <c r="L140" s="35"/>
      <c r="M140" s="38"/>
      <c r="N140" s="205"/>
      <c r="O140" s="206"/>
      <c r="P140" s="70"/>
      <c r="Q140" s="70"/>
      <c r="R140" s="70"/>
      <c r="S140" s="70"/>
      <c r="T140" s="70"/>
      <c r="U140" s="70"/>
      <c r="V140" s="70"/>
      <c r="W140" s="70"/>
      <c r="X140" s="71"/>
      <c r="Y140" s="33"/>
      <c r="Z140" s="33"/>
      <c r="AA140" s="33"/>
      <c r="AB140" s="33"/>
      <c r="AC140" s="33"/>
      <c r="AD140" s="33"/>
      <c r="AE140" s="33"/>
      <c r="AT140" s="16" t="s">
        <v>146</v>
      </c>
      <c r="AU140" s="16" t="s">
        <v>89</v>
      </c>
    </row>
    <row r="141" spans="1:65" s="2" customFormat="1" ht="24.2" customHeight="1">
      <c r="A141" s="33"/>
      <c r="B141" s="34"/>
      <c r="C141" s="219" t="s">
        <v>208</v>
      </c>
      <c r="D141" s="219" t="s">
        <v>264</v>
      </c>
      <c r="E141" s="220" t="s">
        <v>457</v>
      </c>
      <c r="F141" s="221" t="s">
        <v>458</v>
      </c>
      <c r="G141" s="222" t="s">
        <v>159</v>
      </c>
      <c r="H141" s="223">
        <v>2</v>
      </c>
      <c r="I141" s="224"/>
      <c r="J141" s="225"/>
      <c r="K141" s="226">
        <f>ROUND(P141*H141,2)</f>
        <v>0</v>
      </c>
      <c r="L141" s="221" t="s">
        <v>143</v>
      </c>
      <c r="M141" s="227"/>
      <c r="N141" s="228" t="s">
        <v>1</v>
      </c>
      <c r="O141" s="196" t="s">
        <v>44</v>
      </c>
      <c r="P141" s="197">
        <f>I141+J141</f>
        <v>0</v>
      </c>
      <c r="Q141" s="197">
        <f>ROUND(I141*H141,2)</f>
        <v>0</v>
      </c>
      <c r="R141" s="197">
        <f>ROUND(J141*H141,2)</f>
        <v>0</v>
      </c>
      <c r="S141" s="70"/>
      <c r="T141" s="198">
        <f>S141*H141</f>
        <v>0</v>
      </c>
      <c r="U141" s="198">
        <v>0</v>
      </c>
      <c r="V141" s="198">
        <f>U141*H141</f>
        <v>0</v>
      </c>
      <c r="W141" s="198">
        <v>0</v>
      </c>
      <c r="X141" s="199">
        <f>W141*H141</f>
        <v>0</v>
      </c>
      <c r="Y141" s="33"/>
      <c r="Z141" s="33"/>
      <c r="AA141" s="33"/>
      <c r="AB141" s="33"/>
      <c r="AC141" s="33"/>
      <c r="AD141" s="33"/>
      <c r="AE141" s="33"/>
      <c r="AR141" s="200" t="s">
        <v>442</v>
      </c>
      <c r="AT141" s="200" t="s">
        <v>264</v>
      </c>
      <c r="AU141" s="200" t="s">
        <v>89</v>
      </c>
      <c r="AY141" s="16" t="s">
        <v>136</v>
      </c>
      <c r="BE141" s="201">
        <f>IF(O141="základní",K141,0)</f>
        <v>0</v>
      </c>
      <c r="BF141" s="201">
        <f>IF(O141="snížená",K141,0)</f>
        <v>0</v>
      </c>
      <c r="BG141" s="201">
        <f>IF(O141="zákl. přenesená",K141,0)</f>
        <v>0</v>
      </c>
      <c r="BH141" s="201">
        <f>IF(O141="sníž. přenesená",K141,0)</f>
        <v>0</v>
      </c>
      <c r="BI141" s="201">
        <f>IF(O141="nulová",K141,0)</f>
        <v>0</v>
      </c>
      <c r="BJ141" s="16" t="s">
        <v>89</v>
      </c>
      <c r="BK141" s="201">
        <f>ROUND(P141*H141,2)</f>
        <v>0</v>
      </c>
      <c r="BL141" s="16" t="s">
        <v>442</v>
      </c>
      <c r="BM141" s="200" t="s">
        <v>459</v>
      </c>
    </row>
    <row r="142" spans="1:65" s="2" customFormat="1" ht="11.25">
      <c r="A142" s="33"/>
      <c r="B142" s="34"/>
      <c r="C142" s="35"/>
      <c r="D142" s="202" t="s">
        <v>146</v>
      </c>
      <c r="E142" s="35"/>
      <c r="F142" s="203" t="s">
        <v>458</v>
      </c>
      <c r="G142" s="35"/>
      <c r="H142" s="35"/>
      <c r="I142" s="204"/>
      <c r="J142" s="204"/>
      <c r="K142" s="35"/>
      <c r="L142" s="35"/>
      <c r="M142" s="38"/>
      <c r="N142" s="205"/>
      <c r="O142" s="206"/>
      <c r="P142" s="70"/>
      <c r="Q142" s="70"/>
      <c r="R142" s="70"/>
      <c r="S142" s="70"/>
      <c r="T142" s="70"/>
      <c r="U142" s="70"/>
      <c r="V142" s="70"/>
      <c r="W142" s="70"/>
      <c r="X142" s="71"/>
      <c r="Y142" s="33"/>
      <c r="Z142" s="33"/>
      <c r="AA142" s="33"/>
      <c r="AB142" s="33"/>
      <c r="AC142" s="33"/>
      <c r="AD142" s="33"/>
      <c r="AE142" s="33"/>
      <c r="AT142" s="16" t="s">
        <v>146</v>
      </c>
      <c r="AU142" s="16" t="s">
        <v>89</v>
      </c>
    </row>
    <row r="143" spans="1:65" s="2" customFormat="1" ht="24.2" customHeight="1">
      <c r="A143" s="33"/>
      <c r="B143" s="34"/>
      <c r="C143" s="219" t="s">
        <v>214</v>
      </c>
      <c r="D143" s="219" t="s">
        <v>264</v>
      </c>
      <c r="E143" s="220" t="s">
        <v>460</v>
      </c>
      <c r="F143" s="221" t="s">
        <v>461</v>
      </c>
      <c r="G143" s="222" t="s">
        <v>159</v>
      </c>
      <c r="H143" s="223">
        <v>10</v>
      </c>
      <c r="I143" s="224"/>
      <c r="J143" s="225"/>
      <c r="K143" s="226">
        <f>ROUND(P143*H143,2)</f>
        <v>0</v>
      </c>
      <c r="L143" s="221" t="s">
        <v>143</v>
      </c>
      <c r="M143" s="227"/>
      <c r="N143" s="228" t="s">
        <v>1</v>
      </c>
      <c r="O143" s="196" t="s">
        <v>44</v>
      </c>
      <c r="P143" s="197">
        <f>I143+J143</f>
        <v>0</v>
      </c>
      <c r="Q143" s="197">
        <f>ROUND(I143*H143,2)</f>
        <v>0</v>
      </c>
      <c r="R143" s="197">
        <f>ROUND(J143*H143,2)</f>
        <v>0</v>
      </c>
      <c r="S143" s="70"/>
      <c r="T143" s="198">
        <f>S143*H143</f>
        <v>0</v>
      </c>
      <c r="U143" s="198">
        <v>0</v>
      </c>
      <c r="V143" s="198">
        <f>U143*H143</f>
        <v>0</v>
      </c>
      <c r="W143" s="198">
        <v>0</v>
      </c>
      <c r="X143" s="199">
        <f>W143*H143</f>
        <v>0</v>
      </c>
      <c r="Y143" s="33"/>
      <c r="Z143" s="33"/>
      <c r="AA143" s="33"/>
      <c r="AB143" s="33"/>
      <c r="AC143" s="33"/>
      <c r="AD143" s="33"/>
      <c r="AE143" s="33"/>
      <c r="AR143" s="200" t="s">
        <v>442</v>
      </c>
      <c r="AT143" s="200" t="s">
        <v>264</v>
      </c>
      <c r="AU143" s="200" t="s">
        <v>89</v>
      </c>
      <c r="AY143" s="16" t="s">
        <v>136</v>
      </c>
      <c r="BE143" s="201">
        <f>IF(O143="základní",K143,0)</f>
        <v>0</v>
      </c>
      <c r="BF143" s="201">
        <f>IF(O143="snížená",K143,0)</f>
        <v>0</v>
      </c>
      <c r="BG143" s="201">
        <f>IF(O143="zákl. přenesená",K143,0)</f>
        <v>0</v>
      </c>
      <c r="BH143" s="201">
        <f>IF(O143="sníž. přenesená",K143,0)</f>
        <v>0</v>
      </c>
      <c r="BI143" s="201">
        <f>IF(O143="nulová",K143,0)</f>
        <v>0</v>
      </c>
      <c r="BJ143" s="16" t="s">
        <v>89</v>
      </c>
      <c r="BK143" s="201">
        <f>ROUND(P143*H143,2)</f>
        <v>0</v>
      </c>
      <c r="BL143" s="16" t="s">
        <v>442</v>
      </c>
      <c r="BM143" s="200" t="s">
        <v>462</v>
      </c>
    </row>
    <row r="144" spans="1:65" s="2" customFormat="1" ht="11.25">
      <c r="A144" s="33"/>
      <c r="B144" s="34"/>
      <c r="C144" s="35"/>
      <c r="D144" s="202" t="s">
        <v>146</v>
      </c>
      <c r="E144" s="35"/>
      <c r="F144" s="203" t="s">
        <v>461</v>
      </c>
      <c r="G144" s="35"/>
      <c r="H144" s="35"/>
      <c r="I144" s="204"/>
      <c r="J144" s="204"/>
      <c r="K144" s="35"/>
      <c r="L144" s="35"/>
      <c r="M144" s="38"/>
      <c r="N144" s="205"/>
      <c r="O144" s="206"/>
      <c r="P144" s="70"/>
      <c r="Q144" s="70"/>
      <c r="R144" s="70"/>
      <c r="S144" s="70"/>
      <c r="T144" s="70"/>
      <c r="U144" s="70"/>
      <c r="V144" s="70"/>
      <c r="W144" s="70"/>
      <c r="X144" s="71"/>
      <c r="Y144" s="33"/>
      <c r="Z144" s="33"/>
      <c r="AA144" s="33"/>
      <c r="AB144" s="33"/>
      <c r="AC144" s="33"/>
      <c r="AD144" s="33"/>
      <c r="AE144" s="33"/>
      <c r="AT144" s="16" t="s">
        <v>146</v>
      </c>
      <c r="AU144" s="16" t="s">
        <v>89</v>
      </c>
    </row>
    <row r="145" spans="1:65" s="2" customFormat="1" ht="24.2" customHeight="1">
      <c r="A145" s="33"/>
      <c r="B145" s="34"/>
      <c r="C145" s="188" t="s">
        <v>219</v>
      </c>
      <c r="D145" s="188" t="s">
        <v>139</v>
      </c>
      <c r="E145" s="189" t="s">
        <v>463</v>
      </c>
      <c r="F145" s="190" t="s">
        <v>464</v>
      </c>
      <c r="G145" s="191" t="s">
        <v>159</v>
      </c>
      <c r="H145" s="192">
        <v>18</v>
      </c>
      <c r="I145" s="193"/>
      <c r="J145" s="193"/>
      <c r="K145" s="194">
        <f>ROUND(P145*H145,2)</f>
        <v>0</v>
      </c>
      <c r="L145" s="190" t="s">
        <v>143</v>
      </c>
      <c r="M145" s="38"/>
      <c r="N145" s="195" t="s">
        <v>1</v>
      </c>
      <c r="O145" s="196" t="s">
        <v>44</v>
      </c>
      <c r="P145" s="197">
        <f>I145+J145</f>
        <v>0</v>
      </c>
      <c r="Q145" s="197">
        <f>ROUND(I145*H145,2)</f>
        <v>0</v>
      </c>
      <c r="R145" s="197">
        <f>ROUND(J145*H145,2)</f>
        <v>0</v>
      </c>
      <c r="S145" s="70"/>
      <c r="T145" s="198">
        <f>S145*H145</f>
        <v>0</v>
      </c>
      <c r="U145" s="198">
        <v>0</v>
      </c>
      <c r="V145" s="198">
        <f>U145*H145</f>
        <v>0</v>
      </c>
      <c r="W145" s="198">
        <v>0</v>
      </c>
      <c r="X145" s="199">
        <f>W145*H145</f>
        <v>0</v>
      </c>
      <c r="Y145" s="33"/>
      <c r="Z145" s="33"/>
      <c r="AA145" s="33"/>
      <c r="AB145" s="33"/>
      <c r="AC145" s="33"/>
      <c r="AD145" s="33"/>
      <c r="AE145" s="33"/>
      <c r="AR145" s="200" t="s">
        <v>284</v>
      </c>
      <c r="AT145" s="200" t="s">
        <v>139</v>
      </c>
      <c r="AU145" s="200" t="s">
        <v>89</v>
      </c>
      <c r="AY145" s="16" t="s">
        <v>136</v>
      </c>
      <c r="BE145" s="201">
        <f>IF(O145="základní",K145,0)</f>
        <v>0</v>
      </c>
      <c r="BF145" s="201">
        <f>IF(O145="snížená",K145,0)</f>
        <v>0</v>
      </c>
      <c r="BG145" s="201">
        <f>IF(O145="zákl. přenesená",K145,0)</f>
        <v>0</v>
      </c>
      <c r="BH145" s="201">
        <f>IF(O145="sníž. přenesená",K145,0)</f>
        <v>0</v>
      </c>
      <c r="BI145" s="201">
        <f>IF(O145="nulová",K145,0)</f>
        <v>0</v>
      </c>
      <c r="BJ145" s="16" t="s">
        <v>89</v>
      </c>
      <c r="BK145" s="201">
        <f>ROUND(P145*H145,2)</f>
        <v>0</v>
      </c>
      <c r="BL145" s="16" t="s">
        <v>284</v>
      </c>
      <c r="BM145" s="200" t="s">
        <v>465</v>
      </c>
    </row>
    <row r="146" spans="1:65" s="2" customFormat="1" ht="11.25">
      <c r="A146" s="33"/>
      <c r="B146" s="34"/>
      <c r="C146" s="35"/>
      <c r="D146" s="202" t="s">
        <v>146</v>
      </c>
      <c r="E146" s="35"/>
      <c r="F146" s="203" t="s">
        <v>464</v>
      </c>
      <c r="G146" s="35"/>
      <c r="H146" s="35"/>
      <c r="I146" s="204"/>
      <c r="J146" s="204"/>
      <c r="K146" s="35"/>
      <c r="L146" s="35"/>
      <c r="M146" s="38"/>
      <c r="N146" s="205"/>
      <c r="O146" s="206"/>
      <c r="P146" s="70"/>
      <c r="Q146" s="70"/>
      <c r="R146" s="70"/>
      <c r="S146" s="70"/>
      <c r="T146" s="70"/>
      <c r="U146" s="70"/>
      <c r="V146" s="70"/>
      <c r="W146" s="70"/>
      <c r="X146" s="71"/>
      <c r="Y146" s="33"/>
      <c r="Z146" s="33"/>
      <c r="AA146" s="33"/>
      <c r="AB146" s="33"/>
      <c r="AC146" s="33"/>
      <c r="AD146" s="33"/>
      <c r="AE146" s="33"/>
      <c r="AT146" s="16" t="s">
        <v>146</v>
      </c>
      <c r="AU146" s="16" t="s">
        <v>89</v>
      </c>
    </row>
    <row r="147" spans="1:65" s="2" customFormat="1" ht="24.2" customHeight="1">
      <c r="A147" s="33"/>
      <c r="B147" s="34"/>
      <c r="C147" s="188" t="s">
        <v>9</v>
      </c>
      <c r="D147" s="188" t="s">
        <v>139</v>
      </c>
      <c r="E147" s="189" t="s">
        <v>466</v>
      </c>
      <c r="F147" s="190" t="s">
        <v>467</v>
      </c>
      <c r="G147" s="191" t="s">
        <v>159</v>
      </c>
      <c r="H147" s="192">
        <v>8</v>
      </c>
      <c r="I147" s="193"/>
      <c r="J147" s="193"/>
      <c r="K147" s="194">
        <f>ROUND(P147*H147,2)</f>
        <v>0</v>
      </c>
      <c r="L147" s="190" t="s">
        <v>143</v>
      </c>
      <c r="M147" s="38"/>
      <c r="N147" s="195" t="s">
        <v>1</v>
      </c>
      <c r="O147" s="196" t="s">
        <v>44</v>
      </c>
      <c r="P147" s="197">
        <f>I147+J147</f>
        <v>0</v>
      </c>
      <c r="Q147" s="197">
        <f>ROUND(I147*H147,2)</f>
        <v>0</v>
      </c>
      <c r="R147" s="197">
        <f>ROUND(J147*H147,2)</f>
        <v>0</v>
      </c>
      <c r="S147" s="70"/>
      <c r="T147" s="198">
        <f>S147*H147</f>
        <v>0</v>
      </c>
      <c r="U147" s="198">
        <v>0</v>
      </c>
      <c r="V147" s="198">
        <f>U147*H147</f>
        <v>0</v>
      </c>
      <c r="W147" s="198">
        <v>0</v>
      </c>
      <c r="X147" s="199">
        <f>W147*H147</f>
        <v>0</v>
      </c>
      <c r="Y147" s="33"/>
      <c r="Z147" s="33"/>
      <c r="AA147" s="33"/>
      <c r="AB147" s="33"/>
      <c r="AC147" s="33"/>
      <c r="AD147" s="33"/>
      <c r="AE147" s="33"/>
      <c r="AR147" s="200" t="s">
        <v>284</v>
      </c>
      <c r="AT147" s="200" t="s">
        <v>139</v>
      </c>
      <c r="AU147" s="200" t="s">
        <v>89</v>
      </c>
      <c r="AY147" s="16" t="s">
        <v>136</v>
      </c>
      <c r="BE147" s="201">
        <f>IF(O147="základní",K147,0)</f>
        <v>0</v>
      </c>
      <c r="BF147" s="201">
        <f>IF(O147="snížená",K147,0)</f>
        <v>0</v>
      </c>
      <c r="BG147" s="201">
        <f>IF(O147="zákl. přenesená",K147,0)</f>
        <v>0</v>
      </c>
      <c r="BH147" s="201">
        <f>IF(O147="sníž. přenesená",K147,0)</f>
        <v>0</v>
      </c>
      <c r="BI147" s="201">
        <f>IF(O147="nulová",K147,0)</f>
        <v>0</v>
      </c>
      <c r="BJ147" s="16" t="s">
        <v>89</v>
      </c>
      <c r="BK147" s="201">
        <f>ROUND(P147*H147,2)</f>
        <v>0</v>
      </c>
      <c r="BL147" s="16" t="s">
        <v>284</v>
      </c>
      <c r="BM147" s="200" t="s">
        <v>468</v>
      </c>
    </row>
    <row r="148" spans="1:65" s="2" customFormat="1" ht="11.25">
      <c r="A148" s="33"/>
      <c r="B148" s="34"/>
      <c r="C148" s="35"/>
      <c r="D148" s="202" t="s">
        <v>146</v>
      </c>
      <c r="E148" s="35"/>
      <c r="F148" s="203" t="s">
        <v>467</v>
      </c>
      <c r="G148" s="35"/>
      <c r="H148" s="35"/>
      <c r="I148" s="204"/>
      <c r="J148" s="204"/>
      <c r="K148" s="35"/>
      <c r="L148" s="35"/>
      <c r="M148" s="38"/>
      <c r="N148" s="205"/>
      <c r="O148" s="206"/>
      <c r="P148" s="70"/>
      <c r="Q148" s="70"/>
      <c r="R148" s="70"/>
      <c r="S148" s="70"/>
      <c r="T148" s="70"/>
      <c r="U148" s="70"/>
      <c r="V148" s="70"/>
      <c r="W148" s="70"/>
      <c r="X148" s="71"/>
      <c r="Y148" s="33"/>
      <c r="Z148" s="33"/>
      <c r="AA148" s="33"/>
      <c r="AB148" s="33"/>
      <c r="AC148" s="33"/>
      <c r="AD148" s="33"/>
      <c r="AE148" s="33"/>
      <c r="AT148" s="16" t="s">
        <v>146</v>
      </c>
      <c r="AU148" s="16" t="s">
        <v>89</v>
      </c>
    </row>
    <row r="149" spans="1:65" s="2" customFormat="1" ht="24.2" customHeight="1">
      <c r="A149" s="33"/>
      <c r="B149" s="34"/>
      <c r="C149" s="188" t="s">
        <v>228</v>
      </c>
      <c r="D149" s="188" t="s">
        <v>139</v>
      </c>
      <c r="E149" s="189" t="s">
        <v>469</v>
      </c>
      <c r="F149" s="190" t="s">
        <v>470</v>
      </c>
      <c r="G149" s="191" t="s">
        <v>159</v>
      </c>
      <c r="H149" s="192">
        <v>4</v>
      </c>
      <c r="I149" s="193"/>
      <c r="J149" s="193"/>
      <c r="K149" s="194">
        <f>ROUND(P149*H149,2)</f>
        <v>0</v>
      </c>
      <c r="L149" s="190" t="s">
        <v>143</v>
      </c>
      <c r="M149" s="38"/>
      <c r="N149" s="195" t="s">
        <v>1</v>
      </c>
      <c r="O149" s="196" t="s">
        <v>44</v>
      </c>
      <c r="P149" s="197">
        <f>I149+J149</f>
        <v>0</v>
      </c>
      <c r="Q149" s="197">
        <f>ROUND(I149*H149,2)</f>
        <v>0</v>
      </c>
      <c r="R149" s="197">
        <f>ROUND(J149*H149,2)</f>
        <v>0</v>
      </c>
      <c r="S149" s="70"/>
      <c r="T149" s="198">
        <f>S149*H149</f>
        <v>0</v>
      </c>
      <c r="U149" s="198">
        <v>0</v>
      </c>
      <c r="V149" s="198">
        <f>U149*H149</f>
        <v>0</v>
      </c>
      <c r="W149" s="198">
        <v>0</v>
      </c>
      <c r="X149" s="199">
        <f>W149*H149</f>
        <v>0</v>
      </c>
      <c r="Y149" s="33"/>
      <c r="Z149" s="33"/>
      <c r="AA149" s="33"/>
      <c r="AB149" s="33"/>
      <c r="AC149" s="33"/>
      <c r="AD149" s="33"/>
      <c r="AE149" s="33"/>
      <c r="AR149" s="200" t="s">
        <v>284</v>
      </c>
      <c r="AT149" s="200" t="s">
        <v>139</v>
      </c>
      <c r="AU149" s="200" t="s">
        <v>89</v>
      </c>
      <c r="AY149" s="16" t="s">
        <v>136</v>
      </c>
      <c r="BE149" s="201">
        <f>IF(O149="základní",K149,0)</f>
        <v>0</v>
      </c>
      <c r="BF149" s="201">
        <f>IF(O149="snížená",K149,0)</f>
        <v>0</v>
      </c>
      <c r="BG149" s="201">
        <f>IF(O149="zákl. přenesená",K149,0)</f>
        <v>0</v>
      </c>
      <c r="BH149" s="201">
        <f>IF(O149="sníž. přenesená",K149,0)</f>
        <v>0</v>
      </c>
      <c r="BI149" s="201">
        <f>IF(O149="nulová",K149,0)</f>
        <v>0</v>
      </c>
      <c r="BJ149" s="16" t="s">
        <v>89</v>
      </c>
      <c r="BK149" s="201">
        <f>ROUND(P149*H149,2)</f>
        <v>0</v>
      </c>
      <c r="BL149" s="16" t="s">
        <v>284</v>
      </c>
      <c r="BM149" s="200" t="s">
        <v>471</v>
      </c>
    </row>
    <row r="150" spans="1:65" s="2" customFormat="1" ht="11.25">
      <c r="A150" s="33"/>
      <c r="B150" s="34"/>
      <c r="C150" s="35"/>
      <c r="D150" s="202" t="s">
        <v>146</v>
      </c>
      <c r="E150" s="35"/>
      <c r="F150" s="203" t="s">
        <v>470</v>
      </c>
      <c r="G150" s="35"/>
      <c r="H150" s="35"/>
      <c r="I150" s="204"/>
      <c r="J150" s="204"/>
      <c r="K150" s="35"/>
      <c r="L150" s="35"/>
      <c r="M150" s="38"/>
      <c r="N150" s="205"/>
      <c r="O150" s="206"/>
      <c r="P150" s="70"/>
      <c r="Q150" s="70"/>
      <c r="R150" s="70"/>
      <c r="S150" s="70"/>
      <c r="T150" s="70"/>
      <c r="U150" s="70"/>
      <c r="V150" s="70"/>
      <c r="W150" s="70"/>
      <c r="X150" s="71"/>
      <c r="Y150" s="33"/>
      <c r="Z150" s="33"/>
      <c r="AA150" s="33"/>
      <c r="AB150" s="33"/>
      <c r="AC150" s="33"/>
      <c r="AD150" s="33"/>
      <c r="AE150" s="33"/>
      <c r="AT150" s="16" t="s">
        <v>146</v>
      </c>
      <c r="AU150" s="16" t="s">
        <v>89</v>
      </c>
    </row>
    <row r="151" spans="1:65" s="2" customFormat="1" ht="24.2" customHeight="1">
      <c r="A151" s="33"/>
      <c r="B151" s="34"/>
      <c r="C151" s="188" t="s">
        <v>234</v>
      </c>
      <c r="D151" s="188" t="s">
        <v>139</v>
      </c>
      <c r="E151" s="189" t="s">
        <v>472</v>
      </c>
      <c r="F151" s="190" t="s">
        <v>473</v>
      </c>
      <c r="G151" s="191" t="s">
        <v>159</v>
      </c>
      <c r="H151" s="192">
        <v>4</v>
      </c>
      <c r="I151" s="193"/>
      <c r="J151" s="193"/>
      <c r="K151" s="194">
        <f>ROUND(P151*H151,2)</f>
        <v>0</v>
      </c>
      <c r="L151" s="190" t="s">
        <v>143</v>
      </c>
      <c r="M151" s="38"/>
      <c r="N151" s="195" t="s">
        <v>1</v>
      </c>
      <c r="O151" s="196" t="s">
        <v>44</v>
      </c>
      <c r="P151" s="197">
        <f>I151+J151</f>
        <v>0</v>
      </c>
      <c r="Q151" s="197">
        <f>ROUND(I151*H151,2)</f>
        <v>0</v>
      </c>
      <c r="R151" s="197">
        <f>ROUND(J151*H151,2)</f>
        <v>0</v>
      </c>
      <c r="S151" s="70"/>
      <c r="T151" s="198">
        <f>S151*H151</f>
        <v>0</v>
      </c>
      <c r="U151" s="198">
        <v>0</v>
      </c>
      <c r="V151" s="198">
        <f>U151*H151</f>
        <v>0</v>
      </c>
      <c r="W151" s="198">
        <v>0</v>
      </c>
      <c r="X151" s="199">
        <f>W151*H151</f>
        <v>0</v>
      </c>
      <c r="Y151" s="33"/>
      <c r="Z151" s="33"/>
      <c r="AA151" s="33"/>
      <c r="AB151" s="33"/>
      <c r="AC151" s="33"/>
      <c r="AD151" s="33"/>
      <c r="AE151" s="33"/>
      <c r="AR151" s="200" t="s">
        <v>284</v>
      </c>
      <c r="AT151" s="200" t="s">
        <v>139</v>
      </c>
      <c r="AU151" s="200" t="s">
        <v>89</v>
      </c>
      <c r="AY151" s="16" t="s">
        <v>136</v>
      </c>
      <c r="BE151" s="201">
        <f>IF(O151="základní",K151,0)</f>
        <v>0</v>
      </c>
      <c r="BF151" s="201">
        <f>IF(O151="snížená",K151,0)</f>
        <v>0</v>
      </c>
      <c r="BG151" s="201">
        <f>IF(O151="zákl. přenesená",K151,0)</f>
        <v>0</v>
      </c>
      <c r="BH151" s="201">
        <f>IF(O151="sníž. přenesená",K151,0)</f>
        <v>0</v>
      </c>
      <c r="BI151" s="201">
        <f>IF(O151="nulová",K151,0)</f>
        <v>0</v>
      </c>
      <c r="BJ151" s="16" t="s">
        <v>89</v>
      </c>
      <c r="BK151" s="201">
        <f>ROUND(P151*H151,2)</f>
        <v>0</v>
      </c>
      <c r="BL151" s="16" t="s">
        <v>284</v>
      </c>
      <c r="BM151" s="200" t="s">
        <v>474</v>
      </c>
    </row>
    <row r="152" spans="1:65" s="2" customFormat="1" ht="11.25">
      <c r="A152" s="33"/>
      <c r="B152" s="34"/>
      <c r="C152" s="35"/>
      <c r="D152" s="202" t="s">
        <v>146</v>
      </c>
      <c r="E152" s="35"/>
      <c r="F152" s="203" t="s">
        <v>473</v>
      </c>
      <c r="G152" s="35"/>
      <c r="H152" s="35"/>
      <c r="I152" s="204"/>
      <c r="J152" s="204"/>
      <c r="K152" s="35"/>
      <c r="L152" s="35"/>
      <c r="M152" s="38"/>
      <c r="N152" s="240"/>
      <c r="O152" s="241"/>
      <c r="P152" s="242"/>
      <c r="Q152" s="242"/>
      <c r="R152" s="242"/>
      <c r="S152" s="242"/>
      <c r="T152" s="242"/>
      <c r="U152" s="242"/>
      <c r="V152" s="242"/>
      <c r="W152" s="242"/>
      <c r="X152" s="243"/>
      <c r="Y152" s="33"/>
      <c r="Z152" s="33"/>
      <c r="AA152" s="33"/>
      <c r="AB152" s="33"/>
      <c r="AC152" s="33"/>
      <c r="AD152" s="33"/>
      <c r="AE152" s="33"/>
      <c r="AT152" s="16" t="s">
        <v>146</v>
      </c>
      <c r="AU152" s="16" t="s">
        <v>89</v>
      </c>
    </row>
    <row r="153" spans="1:65" s="2" customFormat="1" ht="6.95" customHeight="1">
      <c r="A153" s="33"/>
      <c r="B153" s="53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38"/>
      <c r="N153" s="33"/>
      <c r="P153" s="33"/>
      <c r="Q153" s="33"/>
      <c r="R153" s="33"/>
      <c r="S153" s="33"/>
      <c r="T153" s="33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</row>
  </sheetData>
  <sheetProtection algorithmName="SHA-512" hashValue="YQlvCjuREAojTRF+6K3QYPDuO4n8eSspqNcyiVN/bwAyNjW9O4bthpHHvHmuZNe9BecOXC6N/89rVVN/DYIO1A==" saltValue="cFzvVchIRHWh25RD6O2efN+Z0N0KfchZ7PtBw8/H3HxIawYqsgtsvLa8hk1EbQHzEy4pQPY2V5m75HW0yQlEaQ==" spinCount="100000" sheet="1" objects="1" scenarios="1" formatColumns="0" formatRows="0" autoFilter="0"/>
  <autoFilter ref="C116:L152"/>
  <mergeCells count="9">
    <mergeCell ref="E87:H87"/>
    <mergeCell ref="E107:H107"/>
    <mergeCell ref="E109:H109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6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85"/>
      <c r="N2" s="285"/>
      <c r="O2" s="285"/>
      <c r="P2" s="285"/>
      <c r="Q2" s="285"/>
      <c r="R2" s="285"/>
      <c r="S2" s="285"/>
      <c r="T2" s="285"/>
      <c r="U2" s="285"/>
      <c r="V2" s="285"/>
      <c r="W2" s="285"/>
      <c r="X2" s="285"/>
      <c r="Y2" s="285"/>
      <c r="Z2" s="285"/>
      <c r="AT2" s="16" t="s">
        <v>100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9"/>
      <c r="AT3" s="16" t="s">
        <v>91</v>
      </c>
    </row>
    <row r="4" spans="1:46" s="1" customFormat="1" ht="24.95" customHeight="1">
      <c r="B4" s="19"/>
      <c r="D4" s="110" t="s">
        <v>101</v>
      </c>
      <c r="M4" s="19"/>
      <c r="N4" s="111" t="s">
        <v>11</v>
      </c>
      <c r="AT4" s="16" t="s">
        <v>4</v>
      </c>
    </row>
    <row r="5" spans="1:46" s="1" customFormat="1" ht="6.95" customHeight="1">
      <c r="B5" s="19"/>
      <c r="M5" s="19"/>
    </row>
    <row r="6" spans="1:46" s="1" customFormat="1" ht="12" customHeight="1">
      <c r="B6" s="19"/>
      <c r="D6" s="112" t="s">
        <v>17</v>
      </c>
      <c r="M6" s="19"/>
    </row>
    <row r="7" spans="1:46" s="1" customFormat="1" ht="16.5" customHeight="1">
      <c r="B7" s="19"/>
      <c r="E7" s="286" t="str">
        <f>'Rekapitulace stavby'!K6</f>
        <v>Výměna kolejnic v úseku Vratimov - Frýdek Místek</v>
      </c>
      <c r="F7" s="287"/>
      <c r="G7" s="287"/>
      <c r="H7" s="287"/>
      <c r="M7" s="19"/>
    </row>
    <row r="8" spans="1:46" s="2" customFormat="1" ht="12" customHeight="1">
      <c r="A8" s="33"/>
      <c r="B8" s="38"/>
      <c r="C8" s="33"/>
      <c r="D8" s="112" t="s">
        <v>102</v>
      </c>
      <c r="E8" s="33"/>
      <c r="F8" s="33"/>
      <c r="G8" s="33"/>
      <c r="H8" s="33"/>
      <c r="I8" s="33"/>
      <c r="J8" s="33"/>
      <c r="K8" s="33"/>
      <c r="L8" s="33"/>
      <c r="M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8" t="s">
        <v>475</v>
      </c>
      <c r="F9" s="289"/>
      <c r="G9" s="289"/>
      <c r="H9" s="289"/>
      <c r="I9" s="33"/>
      <c r="J9" s="33"/>
      <c r="K9" s="33"/>
      <c r="L9" s="33"/>
      <c r="M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2" t="s">
        <v>19</v>
      </c>
      <c r="E11" s="33"/>
      <c r="F11" s="113" t="s">
        <v>1</v>
      </c>
      <c r="G11" s="33"/>
      <c r="H11" s="33"/>
      <c r="I11" s="112" t="s">
        <v>21</v>
      </c>
      <c r="J11" s="113" t="s">
        <v>1</v>
      </c>
      <c r="K11" s="33"/>
      <c r="L11" s="33"/>
      <c r="M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2" t="s">
        <v>23</v>
      </c>
      <c r="E12" s="33"/>
      <c r="F12" s="113" t="s">
        <v>36</v>
      </c>
      <c r="G12" s="33"/>
      <c r="H12" s="33"/>
      <c r="I12" s="112" t="s">
        <v>25</v>
      </c>
      <c r="J12" s="114" t="str">
        <f>'Rekapitulace stavby'!AN8</f>
        <v>26. 8. 2020</v>
      </c>
      <c r="K12" s="33"/>
      <c r="L12" s="33"/>
      <c r="M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2" t="s">
        <v>27</v>
      </c>
      <c r="E14" s="33"/>
      <c r="F14" s="33"/>
      <c r="G14" s="33"/>
      <c r="H14" s="33"/>
      <c r="I14" s="112" t="s">
        <v>28</v>
      </c>
      <c r="J14" s="113" t="s">
        <v>1</v>
      </c>
      <c r="K14" s="33"/>
      <c r="L14" s="33"/>
      <c r="M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3" t="s">
        <v>30</v>
      </c>
      <c r="F15" s="33"/>
      <c r="G15" s="33"/>
      <c r="H15" s="33"/>
      <c r="I15" s="112" t="s">
        <v>31</v>
      </c>
      <c r="J15" s="113" t="s">
        <v>1</v>
      </c>
      <c r="K15" s="33"/>
      <c r="L15" s="33"/>
      <c r="M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2" t="s">
        <v>33</v>
      </c>
      <c r="E17" s="33"/>
      <c r="F17" s="33"/>
      <c r="G17" s="33"/>
      <c r="H17" s="33"/>
      <c r="I17" s="112" t="s">
        <v>28</v>
      </c>
      <c r="J17" s="29" t="str">
        <f>'Rekapitulace stavby'!AN13</f>
        <v>Vyplň údaj</v>
      </c>
      <c r="K17" s="33"/>
      <c r="L17" s="33"/>
      <c r="M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0" t="str">
        <f>'Rekapitulace stavby'!E14</f>
        <v>Vyplň údaj</v>
      </c>
      <c r="F18" s="291"/>
      <c r="G18" s="291"/>
      <c r="H18" s="291"/>
      <c r="I18" s="112" t="s">
        <v>31</v>
      </c>
      <c r="J18" s="29" t="str">
        <f>'Rekapitulace stavby'!AN14</f>
        <v>Vyplň údaj</v>
      </c>
      <c r="K18" s="33"/>
      <c r="L18" s="33"/>
      <c r="M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2" t="s">
        <v>35</v>
      </c>
      <c r="E20" s="33"/>
      <c r="F20" s="33"/>
      <c r="G20" s="33"/>
      <c r="H20" s="33"/>
      <c r="I20" s="112" t="s">
        <v>28</v>
      </c>
      <c r="J20" s="113" t="str">
        <f>IF('Rekapitulace stavby'!AN16="","",'Rekapitulace stavby'!AN16)</f>
        <v/>
      </c>
      <c r="K20" s="33"/>
      <c r="L20" s="33"/>
      <c r="M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3" t="str">
        <f>IF('Rekapitulace stavby'!E17="","",'Rekapitulace stavby'!E17)</f>
        <v xml:space="preserve"> </v>
      </c>
      <c r="F21" s="33"/>
      <c r="G21" s="33"/>
      <c r="H21" s="33"/>
      <c r="I21" s="112" t="s">
        <v>31</v>
      </c>
      <c r="J21" s="113" t="str">
        <f>IF('Rekapitulace stavby'!AN17="","",'Rekapitulace stavby'!AN17)</f>
        <v/>
      </c>
      <c r="K21" s="33"/>
      <c r="L21" s="33"/>
      <c r="M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2" t="s">
        <v>37</v>
      </c>
      <c r="E23" s="33"/>
      <c r="F23" s="33"/>
      <c r="G23" s="33"/>
      <c r="H23" s="33"/>
      <c r="I23" s="112" t="s">
        <v>28</v>
      </c>
      <c r="J23" s="113" t="str">
        <f>IF('Rekapitulace stavby'!AN19="","",'Rekapitulace stavby'!AN19)</f>
        <v/>
      </c>
      <c r="K23" s="33"/>
      <c r="L23" s="33"/>
      <c r="M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3" t="str">
        <f>IF('Rekapitulace stavby'!E20="","",'Rekapitulace stavby'!E20)</f>
        <v xml:space="preserve"> </v>
      </c>
      <c r="F24" s="33"/>
      <c r="G24" s="33"/>
      <c r="H24" s="33"/>
      <c r="I24" s="112" t="s">
        <v>31</v>
      </c>
      <c r="J24" s="113" t="str">
        <f>IF('Rekapitulace stavby'!AN20="","",'Rekapitulace stavby'!AN20)</f>
        <v/>
      </c>
      <c r="K24" s="33"/>
      <c r="L24" s="33"/>
      <c r="M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2" t="s">
        <v>38</v>
      </c>
      <c r="E26" s="33"/>
      <c r="F26" s="33"/>
      <c r="G26" s="33"/>
      <c r="H26" s="33"/>
      <c r="I26" s="33"/>
      <c r="J26" s="33"/>
      <c r="K26" s="33"/>
      <c r="L26" s="33"/>
      <c r="M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5"/>
      <c r="B27" s="116"/>
      <c r="C27" s="115"/>
      <c r="D27" s="115"/>
      <c r="E27" s="292" t="s">
        <v>1</v>
      </c>
      <c r="F27" s="292"/>
      <c r="G27" s="292"/>
      <c r="H27" s="292"/>
      <c r="I27" s="115"/>
      <c r="J27" s="115"/>
      <c r="K27" s="115"/>
      <c r="L27" s="115"/>
      <c r="M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8"/>
      <c r="E29" s="118"/>
      <c r="F29" s="118"/>
      <c r="G29" s="118"/>
      <c r="H29" s="118"/>
      <c r="I29" s="118"/>
      <c r="J29" s="118"/>
      <c r="K29" s="118"/>
      <c r="L29" s="118"/>
      <c r="M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>
      <c r="A30" s="33"/>
      <c r="B30" s="38"/>
      <c r="C30" s="33"/>
      <c r="D30" s="33"/>
      <c r="E30" s="112" t="s">
        <v>105</v>
      </c>
      <c r="F30" s="33"/>
      <c r="G30" s="33"/>
      <c r="H30" s="33"/>
      <c r="I30" s="33"/>
      <c r="J30" s="33"/>
      <c r="K30" s="119">
        <f>I96</f>
        <v>0</v>
      </c>
      <c r="L30" s="33"/>
      <c r="M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>
      <c r="A31" s="33"/>
      <c r="B31" s="38"/>
      <c r="C31" s="33"/>
      <c r="D31" s="33"/>
      <c r="E31" s="112" t="s">
        <v>106</v>
      </c>
      <c r="F31" s="33"/>
      <c r="G31" s="33"/>
      <c r="H31" s="33"/>
      <c r="I31" s="33"/>
      <c r="J31" s="33"/>
      <c r="K31" s="119">
        <f>J96</f>
        <v>0</v>
      </c>
      <c r="L31" s="33"/>
      <c r="M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0" t="s">
        <v>39</v>
      </c>
      <c r="E32" s="33"/>
      <c r="F32" s="33"/>
      <c r="G32" s="33"/>
      <c r="H32" s="33"/>
      <c r="I32" s="33"/>
      <c r="J32" s="33"/>
      <c r="K32" s="121">
        <f>ROUND(K117, 2)</f>
        <v>0</v>
      </c>
      <c r="L32" s="33"/>
      <c r="M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18"/>
      <c r="E33" s="118"/>
      <c r="F33" s="118"/>
      <c r="G33" s="118"/>
      <c r="H33" s="118"/>
      <c r="I33" s="118"/>
      <c r="J33" s="118"/>
      <c r="K33" s="118"/>
      <c r="L33" s="118"/>
      <c r="M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2" t="s">
        <v>41</v>
      </c>
      <c r="G34" s="33"/>
      <c r="H34" s="33"/>
      <c r="I34" s="122" t="s">
        <v>40</v>
      </c>
      <c r="J34" s="33"/>
      <c r="K34" s="122" t="s">
        <v>42</v>
      </c>
      <c r="L34" s="33"/>
      <c r="M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3" t="s">
        <v>43</v>
      </c>
      <c r="E35" s="112" t="s">
        <v>44</v>
      </c>
      <c r="F35" s="119">
        <f>ROUND((SUM(BE117:BE135)),  2)</f>
        <v>0</v>
      </c>
      <c r="G35" s="33"/>
      <c r="H35" s="33"/>
      <c r="I35" s="124">
        <v>0.21</v>
      </c>
      <c r="J35" s="33"/>
      <c r="K35" s="119">
        <f>ROUND(((SUM(BE117:BE135))*I35),  2)</f>
        <v>0</v>
      </c>
      <c r="L35" s="33"/>
      <c r="M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2" t="s">
        <v>45</v>
      </c>
      <c r="F36" s="119">
        <f>ROUND((SUM(BF117:BF135)),  2)</f>
        <v>0</v>
      </c>
      <c r="G36" s="33"/>
      <c r="H36" s="33"/>
      <c r="I36" s="124">
        <v>0.15</v>
      </c>
      <c r="J36" s="33"/>
      <c r="K36" s="119">
        <f>ROUND(((SUM(BF117:BF135))*I36),  2)</f>
        <v>0</v>
      </c>
      <c r="L36" s="33"/>
      <c r="M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2" t="s">
        <v>46</v>
      </c>
      <c r="F37" s="119">
        <f>ROUND((SUM(BG117:BG135)),  2)</f>
        <v>0</v>
      </c>
      <c r="G37" s="33"/>
      <c r="H37" s="33"/>
      <c r="I37" s="124">
        <v>0.21</v>
      </c>
      <c r="J37" s="33"/>
      <c r="K37" s="119">
        <f>0</f>
        <v>0</v>
      </c>
      <c r="L37" s="33"/>
      <c r="M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2" t="s">
        <v>47</v>
      </c>
      <c r="F38" s="119">
        <f>ROUND((SUM(BH117:BH135)),  2)</f>
        <v>0</v>
      </c>
      <c r="G38" s="33"/>
      <c r="H38" s="33"/>
      <c r="I38" s="124">
        <v>0.15</v>
      </c>
      <c r="J38" s="33"/>
      <c r="K38" s="119">
        <f>0</f>
        <v>0</v>
      </c>
      <c r="L38" s="33"/>
      <c r="M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2" t="s">
        <v>48</v>
      </c>
      <c r="F39" s="119">
        <f>ROUND((SUM(BI117:BI135)),  2)</f>
        <v>0</v>
      </c>
      <c r="G39" s="33"/>
      <c r="H39" s="33"/>
      <c r="I39" s="124">
        <v>0</v>
      </c>
      <c r="J39" s="33"/>
      <c r="K39" s="119">
        <f>0</f>
        <v>0</v>
      </c>
      <c r="L39" s="33"/>
      <c r="M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25"/>
      <c r="D41" s="126" t="s">
        <v>49</v>
      </c>
      <c r="E41" s="127"/>
      <c r="F41" s="127"/>
      <c r="G41" s="128" t="s">
        <v>50</v>
      </c>
      <c r="H41" s="129" t="s">
        <v>51</v>
      </c>
      <c r="I41" s="127"/>
      <c r="J41" s="127"/>
      <c r="K41" s="130">
        <f>SUM(K32:K39)</f>
        <v>0</v>
      </c>
      <c r="L41" s="131"/>
      <c r="M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M43" s="19"/>
    </row>
    <row r="44" spans="1:31" s="1" customFormat="1" ht="14.45" customHeight="1">
      <c r="B44" s="19"/>
      <c r="M44" s="19"/>
    </row>
    <row r="45" spans="1:31" s="1" customFormat="1" ht="14.45" customHeight="1">
      <c r="B45" s="19"/>
      <c r="M45" s="19"/>
    </row>
    <row r="46" spans="1:31" s="1" customFormat="1" ht="14.45" customHeight="1">
      <c r="B46" s="19"/>
      <c r="M46" s="19"/>
    </row>
    <row r="47" spans="1:31" s="1" customFormat="1" ht="14.45" customHeight="1">
      <c r="B47" s="19"/>
      <c r="M47" s="19"/>
    </row>
    <row r="48" spans="1:31" s="1" customFormat="1" ht="14.45" customHeight="1">
      <c r="B48" s="19"/>
      <c r="M48" s="19"/>
    </row>
    <row r="49" spans="1:31" s="1" customFormat="1" ht="14.45" customHeight="1">
      <c r="B49" s="19"/>
      <c r="M49" s="19"/>
    </row>
    <row r="50" spans="1:31" s="2" customFormat="1" ht="14.45" customHeight="1">
      <c r="B50" s="50"/>
      <c r="D50" s="132" t="s">
        <v>52</v>
      </c>
      <c r="E50" s="133"/>
      <c r="F50" s="133"/>
      <c r="G50" s="132" t="s">
        <v>53</v>
      </c>
      <c r="H50" s="133"/>
      <c r="I50" s="133"/>
      <c r="J50" s="133"/>
      <c r="K50" s="133"/>
      <c r="L50" s="133"/>
      <c r="M50" s="50"/>
    </row>
    <row r="51" spans="1:31" ht="11.25">
      <c r="B51" s="19"/>
      <c r="M51" s="19"/>
    </row>
    <row r="52" spans="1:31" ht="11.25">
      <c r="B52" s="19"/>
      <c r="M52" s="19"/>
    </row>
    <row r="53" spans="1:31" ht="11.25">
      <c r="B53" s="19"/>
      <c r="M53" s="19"/>
    </row>
    <row r="54" spans="1:31" ht="11.25">
      <c r="B54" s="19"/>
      <c r="M54" s="19"/>
    </row>
    <row r="55" spans="1:31" ht="11.25">
      <c r="B55" s="19"/>
      <c r="M55" s="19"/>
    </row>
    <row r="56" spans="1:31" ht="11.25">
      <c r="B56" s="19"/>
      <c r="M56" s="19"/>
    </row>
    <row r="57" spans="1:31" ht="11.25">
      <c r="B57" s="19"/>
      <c r="M57" s="19"/>
    </row>
    <row r="58" spans="1:31" ht="11.25">
      <c r="B58" s="19"/>
      <c r="M58" s="19"/>
    </row>
    <row r="59" spans="1:31" ht="11.25">
      <c r="B59" s="19"/>
      <c r="M59" s="19"/>
    </row>
    <row r="60" spans="1:31" ht="11.25">
      <c r="B60" s="19"/>
      <c r="M60" s="19"/>
    </row>
    <row r="61" spans="1:31" s="2" customFormat="1">
      <c r="A61" s="33"/>
      <c r="B61" s="38"/>
      <c r="C61" s="33"/>
      <c r="D61" s="134" t="s">
        <v>54</v>
      </c>
      <c r="E61" s="135"/>
      <c r="F61" s="136" t="s">
        <v>55</v>
      </c>
      <c r="G61" s="134" t="s">
        <v>54</v>
      </c>
      <c r="H61" s="135"/>
      <c r="I61" s="135"/>
      <c r="J61" s="137" t="s">
        <v>55</v>
      </c>
      <c r="K61" s="135"/>
      <c r="L61" s="135"/>
      <c r="M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M62" s="19"/>
    </row>
    <row r="63" spans="1:31" ht="11.25">
      <c r="B63" s="19"/>
      <c r="M63" s="19"/>
    </row>
    <row r="64" spans="1:31" ht="11.25">
      <c r="B64" s="19"/>
      <c r="M64" s="19"/>
    </row>
    <row r="65" spans="1:31" s="2" customFormat="1">
      <c r="A65" s="33"/>
      <c r="B65" s="38"/>
      <c r="C65" s="33"/>
      <c r="D65" s="132" t="s">
        <v>56</v>
      </c>
      <c r="E65" s="138"/>
      <c r="F65" s="138"/>
      <c r="G65" s="132" t="s">
        <v>57</v>
      </c>
      <c r="H65" s="138"/>
      <c r="I65" s="138"/>
      <c r="J65" s="138"/>
      <c r="K65" s="138"/>
      <c r="L65" s="138"/>
      <c r="M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M66" s="19"/>
    </row>
    <row r="67" spans="1:31" ht="11.25">
      <c r="B67" s="19"/>
      <c r="M67" s="19"/>
    </row>
    <row r="68" spans="1:31" ht="11.25">
      <c r="B68" s="19"/>
      <c r="M68" s="19"/>
    </row>
    <row r="69" spans="1:31" ht="11.25">
      <c r="B69" s="19"/>
      <c r="M69" s="19"/>
    </row>
    <row r="70" spans="1:31" ht="11.25">
      <c r="B70" s="19"/>
      <c r="M70" s="19"/>
    </row>
    <row r="71" spans="1:31" ht="11.25">
      <c r="B71" s="19"/>
      <c r="M71" s="19"/>
    </row>
    <row r="72" spans="1:31" ht="11.25">
      <c r="B72" s="19"/>
      <c r="M72" s="19"/>
    </row>
    <row r="73" spans="1:31" ht="11.25">
      <c r="B73" s="19"/>
      <c r="M73" s="19"/>
    </row>
    <row r="74" spans="1:31" ht="11.25">
      <c r="B74" s="19"/>
      <c r="M74" s="19"/>
    </row>
    <row r="75" spans="1:31" ht="11.25">
      <c r="B75" s="19"/>
      <c r="M75" s="19"/>
    </row>
    <row r="76" spans="1:31" s="2" customFormat="1">
      <c r="A76" s="33"/>
      <c r="B76" s="38"/>
      <c r="C76" s="33"/>
      <c r="D76" s="134" t="s">
        <v>54</v>
      </c>
      <c r="E76" s="135"/>
      <c r="F76" s="136" t="s">
        <v>55</v>
      </c>
      <c r="G76" s="134" t="s">
        <v>54</v>
      </c>
      <c r="H76" s="135"/>
      <c r="I76" s="135"/>
      <c r="J76" s="137" t="s">
        <v>55</v>
      </c>
      <c r="K76" s="135"/>
      <c r="L76" s="135"/>
      <c r="M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140"/>
      <c r="M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142"/>
      <c r="M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107</v>
      </c>
      <c r="D82" s="35"/>
      <c r="E82" s="35"/>
      <c r="F82" s="35"/>
      <c r="G82" s="35"/>
      <c r="H82" s="35"/>
      <c r="I82" s="35"/>
      <c r="J82" s="35"/>
      <c r="K82" s="35"/>
      <c r="L82" s="35"/>
      <c r="M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17</v>
      </c>
      <c r="D84" s="35"/>
      <c r="E84" s="35"/>
      <c r="F84" s="35"/>
      <c r="G84" s="35"/>
      <c r="H84" s="35"/>
      <c r="I84" s="35"/>
      <c r="J84" s="35"/>
      <c r="K84" s="35"/>
      <c r="L84" s="35"/>
      <c r="M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3" t="str">
        <f>E7</f>
        <v>Výměna kolejnic v úseku Vratimov - Frýdek Místek</v>
      </c>
      <c r="F85" s="294"/>
      <c r="G85" s="294"/>
      <c r="H85" s="294"/>
      <c r="I85" s="35"/>
      <c r="J85" s="35"/>
      <c r="K85" s="35"/>
      <c r="L85" s="35"/>
      <c r="M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102</v>
      </c>
      <c r="D86" s="35"/>
      <c r="E86" s="35"/>
      <c r="F86" s="35"/>
      <c r="G86" s="35"/>
      <c r="H86" s="35"/>
      <c r="I86" s="35"/>
      <c r="J86" s="35"/>
      <c r="K86" s="35"/>
      <c r="L86" s="35"/>
      <c r="M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45" t="str">
        <f>E9</f>
        <v>VRN - soupis VRN</v>
      </c>
      <c r="F87" s="295"/>
      <c r="G87" s="295"/>
      <c r="H87" s="295"/>
      <c r="I87" s="35"/>
      <c r="J87" s="35"/>
      <c r="K87" s="35"/>
      <c r="L87" s="35"/>
      <c r="M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23</v>
      </c>
      <c r="D89" s="35"/>
      <c r="E89" s="35"/>
      <c r="F89" s="26" t="str">
        <f>F12</f>
        <v xml:space="preserve"> </v>
      </c>
      <c r="G89" s="35"/>
      <c r="H89" s="35"/>
      <c r="I89" s="28" t="s">
        <v>25</v>
      </c>
      <c r="J89" s="65" t="str">
        <f>IF(J12="","",J12)</f>
        <v>26. 8. 2020</v>
      </c>
      <c r="K89" s="35"/>
      <c r="L89" s="35"/>
      <c r="M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27</v>
      </c>
      <c r="D91" s="35"/>
      <c r="E91" s="35"/>
      <c r="F91" s="26" t="str">
        <f>E15</f>
        <v>Správa železnic s.o.,OŘ Ostrava,ST Ostrava</v>
      </c>
      <c r="G91" s="35"/>
      <c r="H91" s="35"/>
      <c r="I91" s="28" t="s">
        <v>35</v>
      </c>
      <c r="J91" s="31" t="str">
        <f>E21</f>
        <v xml:space="preserve"> </v>
      </c>
      <c r="K91" s="35"/>
      <c r="L91" s="35"/>
      <c r="M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33</v>
      </c>
      <c r="D92" s="35"/>
      <c r="E92" s="35"/>
      <c r="F92" s="26" t="str">
        <f>IF(E18="","",E18)</f>
        <v>Vyplň údaj</v>
      </c>
      <c r="G92" s="35"/>
      <c r="H92" s="35"/>
      <c r="I92" s="28" t="s">
        <v>37</v>
      </c>
      <c r="J92" s="31" t="str">
        <f>E24</f>
        <v xml:space="preserve"> </v>
      </c>
      <c r="K92" s="35"/>
      <c r="L92" s="35"/>
      <c r="M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3" t="s">
        <v>108</v>
      </c>
      <c r="D94" s="144"/>
      <c r="E94" s="144"/>
      <c r="F94" s="144"/>
      <c r="G94" s="144"/>
      <c r="H94" s="144"/>
      <c r="I94" s="145" t="s">
        <v>109</v>
      </c>
      <c r="J94" s="145" t="s">
        <v>110</v>
      </c>
      <c r="K94" s="145" t="s">
        <v>111</v>
      </c>
      <c r="L94" s="144"/>
      <c r="M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6" t="s">
        <v>112</v>
      </c>
      <c r="D96" s="35"/>
      <c r="E96" s="35"/>
      <c r="F96" s="35"/>
      <c r="G96" s="35"/>
      <c r="H96" s="35"/>
      <c r="I96" s="83">
        <f>Q117</f>
        <v>0</v>
      </c>
      <c r="J96" s="83">
        <f>R117</f>
        <v>0</v>
      </c>
      <c r="K96" s="83">
        <f>K117</f>
        <v>0</v>
      </c>
      <c r="L96" s="35"/>
      <c r="M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113</v>
      </c>
    </row>
    <row r="97" spans="1:31" s="9" customFormat="1" ht="24.95" customHeight="1">
      <c r="B97" s="147"/>
      <c r="C97" s="148"/>
      <c r="D97" s="149" t="s">
        <v>476</v>
      </c>
      <c r="E97" s="150"/>
      <c r="F97" s="150"/>
      <c r="G97" s="150"/>
      <c r="H97" s="150"/>
      <c r="I97" s="151">
        <f>Q118</f>
        <v>0</v>
      </c>
      <c r="J97" s="151">
        <f>R118</f>
        <v>0</v>
      </c>
      <c r="K97" s="151">
        <f>K118</f>
        <v>0</v>
      </c>
      <c r="L97" s="148"/>
      <c r="M97" s="152"/>
    </row>
    <row r="98" spans="1:31" s="2" customFormat="1" ht="21.75" customHeight="1">
      <c r="A98" s="33"/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pans="1:31" s="2" customFormat="1" ht="6.95" customHeight="1">
      <c r="A99" s="33"/>
      <c r="B99" s="53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3" spans="1:31" s="2" customFormat="1" ht="6.95" customHeight="1">
      <c r="A103" s="33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6"/>
      <c r="M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24.95" customHeight="1">
      <c r="A104" s="33"/>
      <c r="B104" s="34"/>
      <c r="C104" s="22" t="s">
        <v>117</v>
      </c>
      <c r="D104" s="35"/>
      <c r="E104" s="35"/>
      <c r="F104" s="35"/>
      <c r="G104" s="35"/>
      <c r="H104" s="35"/>
      <c r="I104" s="35"/>
      <c r="J104" s="35"/>
      <c r="K104" s="35"/>
      <c r="L104" s="35"/>
      <c r="M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12" customHeight="1">
      <c r="A106" s="33"/>
      <c r="B106" s="34"/>
      <c r="C106" s="28" t="s">
        <v>17</v>
      </c>
      <c r="D106" s="35"/>
      <c r="E106" s="35"/>
      <c r="F106" s="35"/>
      <c r="G106" s="35"/>
      <c r="H106" s="35"/>
      <c r="I106" s="35"/>
      <c r="J106" s="35"/>
      <c r="K106" s="35"/>
      <c r="L106" s="35"/>
      <c r="M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6.5" customHeight="1">
      <c r="A107" s="33"/>
      <c r="B107" s="34"/>
      <c r="C107" s="35"/>
      <c r="D107" s="35"/>
      <c r="E107" s="293" t="str">
        <f>E7</f>
        <v>Výměna kolejnic v úseku Vratimov - Frýdek Místek</v>
      </c>
      <c r="F107" s="294"/>
      <c r="G107" s="294"/>
      <c r="H107" s="294"/>
      <c r="I107" s="35"/>
      <c r="J107" s="35"/>
      <c r="K107" s="35"/>
      <c r="L107" s="35"/>
      <c r="M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102</v>
      </c>
      <c r="D108" s="35"/>
      <c r="E108" s="35"/>
      <c r="F108" s="35"/>
      <c r="G108" s="35"/>
      <c r="H108" s="35"/>
      <c r="I108" s="35"/>
      <c r="J108" s="35"/>
      <c r="K108" s="35"/>
      <c r="L108" s="35"/>
      <c r="M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45" t="str">
        <f>E9</f>
        <v>VRN - soupis VRN</v>
      </c>
      <c r="F109" s="295"/>
      <c r="G109" s="295"/>
      <c r="H109" s="295"/>
      <c r="I109" s="35"/>
      <c r="J109" s="35"/>
      <c r="K109" s="35"/>
      <c r="L109" s="35"/>
      <c r="M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23</v>
      </c>
      <c r="D111" s="35"/>
      <c r="E111" s="35"/>
      <c r="F111" s="26" t="str">
        <f>F12</f>
        <v xml:space="preserve"> </v>
      </c>
      <c r="G111" s="35"/>
      <c r="H111" s="35"/>
      <c r="I111" s="28" t="s">
        <v>25</v>
      </c>
      <c r="J111" s="65" t="str">
        <f>IF(J12="","",J12)</f>
        <v>26. 8. 2020</v>
      </c>
      <c r="K111" s="35"/>
      <c r="L111" s="35"/>
      <c r="M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5.2" customHeight="1">
      <c r="A113" s="33"/>
      <c r="B113" s="34"/>
      <c r="C113" s="28" t="s">
        <v>27</v>
      </c>
      <c r="D113" s="35"/>
      <c r="E113" s="35"/>
      <c r="F113" s="26" t="str">
        <f>E15</f>
        <v>Správa železnic s.o.,OŘ Ostrava,ST Ostrava</v>
      </c>
      <c r="G113" s="35"/>
      <c r="H113" s="35"/>
      <c r="I113" s="28" t="s">
        <v>35</v>
      </c>
      <c r="J113" s="31" t="str">
        <f>E21</f>
        <v xml:space="preserve"> </v>
      </c>
      <c r="K113" s="35"/>
      <c r="L113" s="35"/>
      <c r="M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5.2" customHeight="1">
      <c r="A114" s="33"/>
      <c r="B114" s="34"/>
      <c r="C114" s="28" t="s">
        <v>33</v>
      </c>
      <c r="D114" s="35"/>
      <c r="E114" s="35"/>
      <c r="F114" s="26" t="str">
        <f>IF(E18="","",E18)</f>
        <v>Vyplň údaj</v>
      </c>
      <c r="G114" s="35"/>
      <c r="H114" s="35"/>
      <c r="I114" s="28" t="s">
        <v>37</v>
      </c>
      <c r="J114" s="31" t="str">
        <f>E24</f>
        <v xml:space="preserve"> </v>
      </c>
      <c r="K114" s="35"/>
      <c r="L114" s="35"/>
      <c r="M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0.3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11" customFormat="1" ht="29.25" customHeight="1">
      <c r="A116" s="159"/>
      <c r="B116" s="160"/>
      <c r="C116" s="161" t="s">
        <v>118</v>
      </c>
      <c r="D116" s="162" t="s">
        <v>64</v>
      </c>
      <c r="E116" s="162" t="s">
        <v>60</v>
      </c>
      <c r="F116" s="162" t="s">
        <v>61</v>
      </c>
      <c r="G116" s="162" t="s">
        <v>119</v>
      </c>
      <c r="H116" s="162" t="s">
        <v>120</v>
      </c>
      <c r="I116" s="162" t="s">
        <v>121</v>
      </c>
      <c r="J116" s="162" t="s">
        <v>122</v>
      </c>
      <c r="K116" s="162" t="s">
        <v>111</v>
      </c>
      <c r="L116" s="163" t="s">
        <v>123</v>
      </c>
      <c r="M116" s="164"/>
      <c r="N116" s="74" t="s">
        <v>1</v>
      </c>
      <c r="O116" s="75" t="s">
        <v>43</v>
      </c>
      <c r="P116" s="75" t="s">
        <v>124</v>
      </c>
      <c r="Q116" s="75" t="s">
        <v>125</v>
      </c>
      <c r="R116" s="75" t="s">
        <v>126</v>
      </c>
      <c r="S116" s="75" t="s">
        <v>127</v>
      </c>
      <c r="T116" s="75" t="s">
        <v>128</v>
      </c>
      <c r="U116" s="75" t="s">
        <v>129</v>
      </c>
      <c r="V116" s="75" t="s">
        <v>130</v>
      </c>
      <c r="W116" s="75" t="s">
        <v>131</v>
      </c>
      <c r="X116" s="76" t="s">
        <v>132</v>
      </c>
      <c r="Y116" s="159"/>
      <c r="Z116" s="159"/>
      <c r="AA116" s="159"/>
      <c r="AB116" s="159"/>
      <c r="AC116" s="159"/>
      <c r="AD116" s="159"/>
      <c r="AE116" s="159"/>
    </row>
    <row r="117" spans="1:65" s="2" customFormat="1" ht="22.9" customHeight="1">
      <c r="A117" s="33"/>
      <c r="B117" s="34"/>
      <c r="C117" s="81" t="s">
        <v>133</v>
      </c>
      <c r="D117" s="35"/>
      <c r="E117" s="35"/>
      <c r="F117" s="35"/>
      <c r="G117" s="35"/>
      <c r="H117" s="35"/>
      <c r="I117" s="35"/>
      <c r="J117" s="35"/>
      <c r="K117" s="165">
        <f>BK117</f>
        <v>0</v>
      </c>
      <c r="L117" s="35"/>
      <c r="M117" s="38"/>
      <c r="N117" s="77"/>
      <c r="O117" s="166"/>
      <c r="P117" s="78"/>
      <c r="Q117" s="167">
        <f>Q118</f>
        <v>0</v>
      </c>
      <c r="R117" s="167">
        <f>R118</f>
        <v>0</v>
      </c>
      <c r="S117" s="78"/>
      <c r="T117" s="168">
        <f>T118</f>
        <v>0</v>
      </c>
      <c r="U117" s="78"/>
      <c r="V117" s="168">
        <f>V118</f>
        <v>0</v>
      </c>
      <c r="W117" s="78"/>
      <c r="X117" s="169">
        <f>X118</f>
        <v>0</v>
      </c>
      <c r="Y117" s="33"/>
      <c r="Z117" s="33"/>
      <c r="AA117" s="33"/>
      <c r="AB117" s="33"/>
      <c r="AC117" s="33"/>
      <c r="AD117" s="33"/>
      <c r="AE117" s="33"/>
      <c r="AT117" s="16" t="s">
        <v>80</v>
      </c>
      <c r="AU117" s="16" t="s">
        <v>113</v>
      </c>
      <c r="BK117" s="170">
        <f>BK118</f>
        <v>0</v>
      </c>
    </row>
    <row r="118" spans="1:65" s="12" customFormat="1" ht="25.9" customHeight="1">
      <c r="B118" s="171"/>
      <c r="C118" s="172"/>
      <c r="D118" s="173" t="s">
        <v>80</v>
      </c>
      <c r="E118" s="174" t="s">
        <v>98</v>
      </c>
      <c r="F118" s="174" t="s">
        <v>477</v>
      </c>
      <c r="G118" s="172"/>
      <c r="H118" s="172"/>
      <c r="I118" s="175"/>
      <c r="J118" s="175"/>
      <c r="K118" s="176">
        <f>BK118</f>
        <v>0</v>
      </c>
      <c r="L118" s="172"/>
      <c r="M118" s="177"/>
      <c r="N118" s="178"/>
      <c r="O118" s="179"/>
      <c r="P118" s="179"/>
      <c r="Q118" s="180">
        <f>SUM(Q119:Q135)</f>
        <v>0</v>
      </c>
      <c r="R118" s="180">
        <f>SUM(R119:R135)</f>
        <v>0</v>
      </c>
      <c r="S118" s="179"/>
      <c r="T118" s="181">
        <f>SUM(T119:T135)</f>
        <v>0</v>
      </c>
      <c r="U118" s="179"/>
      <c r="V118" s="181">
        <f>SUM(V119:V135)</f>
        <v>0</v>
      </c>
      <c r="W118" s="179"/>
      <c r="X118" s="182">
        <f>SUM(X119:X135)</f>
        <v>0</v>
      </c>
      <c r="AR118" s="183" t="s">
        <v>137</v>
      </c>
      <c r="AT118" s="184" t="s">
        <v>80</v>
      </c>
      <c r="AU118" s="184" t="s">
        <v>81</v>
      </c>
      <c r="AY118" s="183" t="s">
        <v>136</v>
      </c>
      <c r="BK118" s="185">
        <f>SUM(BK119:BK135)</f>
        <v>0</v>
      </c>
    </row>
    <row r="119" spans="1:65" s="2" customFormat="1" ht="24.2" customHeight="1">
      <c r="A119" s="33"/>
      <c r="B119" s="34"/>
      <c r="C119" s="188" t="s">
        <v>89</v>
      </c>
      <c r="D119" s="188" t="s">
        <v>139</v>
      </c>
      <c r="E119" s="189" t="s">
        <v>478</v>
      </c>
      <c r="F119" s="190" t="s">
        <v>479</v>
      </c>
      <c r="G119" s="191" t="s">
        <v>480</v>
      </c>
      <c r="H119" s="244"/>
      <c r="I119" s="193"/>
      <c r="J119" s="193"/>
      <c r="K119" s="194">
        <f>ROUND(P119*H119,2)</f>
        <v>0</v>
      </c>
      <c r="L119" s="190" t="s">
        <v>151</v>
      </c>
      <c r="M119" s="38"/>
      <c r="N119" s="195" t="s">
        <v>1</v>
      </c>
      <c r="O119" s="196" t="s">
        <v>44</v>
      </c>
      <c r="P119" s="197">
        <f>I119+J119</f>
        <v>0</v>
      </c>
      <c r="Q119" s="197">
        <f>ROUND(I119*H119,2)</f>
        <v>0</v>
      </c>
      <c r="R119" s="197">
        <f>ROUND(J119*H119,2)</f>
        <v>0</v>
      </c>
      <c r="S119" s="70"/>
      <c r="T119" s="198">
        <f>S119*H119</f>
        <v>0</v>
      </c>
      <c r="U119" s="198">
        <v>0</v>
      </c>
      <c r="V119" s="198">
        <f>U119*H119</f>
        <v>0</v>
      </c>
      <c r="W119" s="198">
        <v>0</v>
      </c>
      <c r="X119" s="199">
        <f>W119*H119</f>
        <v>0</v>
      </c>
      <c r="Y119" s="33"/>
      <c r="Z119" s="33"/>
      <c r="AA119" s="33"/>
      <c r="AB119" s="33"/>
      <c r="AC119" s="33"/>
      <c r="AD119" s="33"/>
      <c r="AE119" s="33"/>
      <c r="AR119" s="200" t="s">
        <v>144</v>
      </c>
      <c r="AT119" s="200" t="s">
        <v>139</v>
      </c>
      <c r="AU119" s="200" t="s">
        <v>89</v>
      </c>
      <c r="AY119" s="16" t="s">
        <v>136</v>
      </c>
      <c r="BE119" s="201">
        <f>IF(O119="základní",K119,0)</f>
        <v>0</v>
      </c>
      <c r="BF119" s="201">
        <f>IF(O119="snížená",K119,0)</f>
        <v>0</v>
      </c>
      <c r="BG119" s="201">
        <f>IF(O119="zákl. přenesená",K119,0)</f>
        <v>0</v>
      </c>
      <c r="BH119" s="201">
        <f>IF(O119="sníž. přenesená",K119,0)</f>
        <v>0</v>
      </c>
      <c r="BI119" s="201">
        <f>IF(O119="nulová",K119,0)</f>
        <v>0</v>
      </c>
      <c r="BJ119" s="16" t="s">
        <v>89</v>
      </c>
      <c r="BK119" s="201">
        <f>ROUND(P119*H119,2)</f>
        <v>0</v>
      </c>
      <c r="BL119" s="16" t="s">
        <v>144</v>
      </c>
      <c r="BM119" s="200" t="s">
        <v>481</v>
      </c>
    </row>
    <row r="120" spans="1:65" s="2" customFormat="1" ht="11.25">
      <c r="A120" s="33"/>
      <c r="B120" s="34"/>
      <c r="C120" s="35"/>
      <c r="D120" s="202" t="s">
        <v>146</v>
      </c>
      <c r="E120" s="35"/>
      <c r="F120" s="203" t="s">
        <v>479</v>
      </c>
      <c r="G120" s="35"/>
      <c r="H120" s="35"/>
      <c r="I120" s="204"/>
      <c r="J120" s="204"/>
      <c r="K120" s="35"/>
      <c r="L120" s="35"/>
      <c r="M120" s="38"/>
      <c r="N120" s="205"/>
      <c r="O120" s="206"/>
      <c r="P120" s="70"/>
      <c r="Q120" s="70"/>
      <c r="R120" s="70"/>
      <c r="S120" s="70"/>
      <c r="T120" s="70"/>
      <c r="U120" s="70"/>
      <c r="V120" s="70"/>
      <c r="W120" s="70"/>
      <c r="X120" s="71"/>
      <c r="Y120" s="33"/>
      <c r="Z120" s="33"/>
      <c r="AA120" s="33"/>
      <c r="AB120" s="33"/>
      <c r="AC120" s="33"/>
      <c r="AD120" s="33"/>
      <c r="AE120" s="33"/>
      <c r="AT120" s="16" t="s">
        <v>146</v>
      </c>
      <c r="AU120" s="16" t="s">
        <v>89</v>
      </c>
    </row>
    <row r="121" spans="1:65" s="2" customFormat="1" ht="24.2" customHeight="1">
      <c r="A121" s="33"/>
      <c r="B121" s="34"/>
      <c r="C121" s="188" t="s">
        <v>91</v>
      </c>
      <c r="D121" s="188" t="s">
        <v>139</v>
      </c>
      <c r="E121" s="189" t="s">
        <v>482</v>
      </c>
      <c r="F121" s="190" t="s">
        <v>483</v>
      </c>
      <c r="G121" s="191" t="s">
        <v>480</v>
      </c>
      <c r="H121" s="244"/>
      <c r="I121" s="193"/>
      <c r="J121" s="193"/>
      <c r="K121" s="194">
        <f>ROUND(P121*H121,2)</f>
        <v>0</v>
      </c>
      <c r="L121" s="190" t="s">
        <v>151</v>
      </c>
      <c r="M121" s="38"/>
      <c r="N121" s="195" t="s">
        <v>1</v>
      </c>
      <c r="O121" s="196" t="s">
        <v>44</v>
      </c>
      <c r="P121" s="197">
        <f>I121+J121</f>
        <v>0</v>
      </c>
      <c r="Q121" s="197">
        <f>ROUND(I121*H121,2)</f>
        <v>0</v>
      </c>
      <c r="R121" s="197">
        <f>ROUND(J121*H121,2)</f>
        <v>0</v>
      </c>
      <c r="S121" s="70"/>
      <c r="T121" s="198">
        <f>S121*H121</f>
        <v>0</v>
      </c>
      <c r="U121" s="198">
        <v>0</v>
      </c>
      <c r="V121" s="198">
        <f>U121*H121</f>
        <v>0</v>
      </c>
      <c r="W121" s="198">
        <v>0</v>
      </c>
      <c r="X121" s="199">
        <f>W121*H121</f>
        <v>0</v>
      </c>
      <c r="Y121" s="33"/>
      <c r="Z121" s="33"/>
      <c r="AA121" s="33"/>
      <c r="AB121" s="33"/>
      <c r="AC121" s="33"/>
      <c r="AD121" s="33"/>
      <c r="AE121" s="33"/>
      <c r="AR121" s="200" t="s">
        <v>144</v>
      </c>
      <c r="AT121" s="200" t="s">
        <v>139</v>
      </c>
      <c r="AU121" s="200" t="s">
        <v>89</v>
      </c>
      <c r="AY121" s="16" t="s">
        <v>136</v>
      </c>
      <c r="BE121" s="201">
        <f>IF(O121="základní",K121,0)</f>
        <v>0</v>
      </c>
      <c r="BF121" s="201">
        <f>IF(O121="snížená",K121,0)</f>
        <v>0</v>
      </c>
      <c r="BG121" s="201">
        <f>IF(O121="zákl. přenesená",K121,0)</f>
        <v>0</v>
      </c>
      <c r="BH121" s="201">
        <f>IF(O121="sníž. přenesená",K121,0)</f>
        <v>0</v>
      </c>
      <c r="BI121" s="201">
        <f>IF(O121="nulová",K121,0)</f>
        <v>0</v>
      </c>
      <c r="BJ121" s="16" t="s">
        <v>89</v>
      </c>
      <c r="BK121" s="201">
        <f>ROUND(P121*H121,2)</f>
        <v>0</v>
      </c>
      <c r="BL121" s="16" t="s">
        <v>144</v>
      </c>
      <c r="BM121" s="200" t="s">
        <v>484</v>
      </c>
    </row>
    <row r="122" spans="1:65" s="2" customFormat="1" ht="11.25">
      <c r="A122" s="33"/>
      <c r="B122" s="34"/>
      <c r="C122" s="35"/>
      <c r="D122" s="202" t="s">
        <v>146</v>
      </c>
      <c r="E122" s="35"/>
      <c r="F122" s="203" t="s">
        <v>483</v>
      </c>
      <c r="G122" s="35"/>
      <c r="H122" s="35"/>
      <c r="I122" s="204"/>
      <c r="J122" s="204"/>
      <c r="K122" s="35"/>
      <c r="L122" s="35"/>
      <c r="M122" s="38"/>
      <c r="N122" s="205"/>
      <c r="O122" s="206"/>
      <c r="P122" s="70"/>
      <c r="Q122" s="70"/>
      <c r="R122" s="70"/>
      <c r="S122" s="70"/>
      <c r="T122" s="70"/>
      <c r="U122" s="70"/>
      <c r="V122" s="70"/>
      <c r="W122" s="70"/>
      <c r="X122" s="71"/>
      <c r="Y122" s="33"/>
      <c r="Z122" s="33"/>
      <c r="AA122" s="33"/>
      <c r="AB122" s="33"/>
      <c r="AC122" s="33"/>
      <c r="AD122" s="33"/>
      <c r="AE122" s="33"/>
      <c r="AT122" s="16" t="s">
        <v>146</v>
      </c>
      <c r="AU122" s="16" t="s">
        <v>89</v>
      </c>
    </row>
    <row r="123" spans="1:65" s="2" customFormat="1" ht="24.2" customHeight="1">
      <c r="A123" s="33"/>
      <c r="B123" s="34"/>
      <c r="C123" s="188" t="s">
        <v>156</v>
      </c>
      <c r="D123" s="188" t="s">
        <v>139</v>
      </c>
      <c r="E123" s="189" t="s">
        <v>485</v>
      </c>
      <c r="F123" s="190" t="s">
        <v>486</v>
      </c>
      <c r="G123" s="191" t="s">
        <v>150</v>
      </c>
      <c r="H123" s="192">
        <v>3.6709999999999998</v>
      </c>
      <c r="I123" s="193"/>
      <c r="J123" s="193"/>
      <c r="K123" s="194">
        <f>ROUND(P123*H123,2)</f>
        <v>0</v>
      </c>
      <c r="L123" s="190" t="s">
        <v>143</v>
      </c>
      <c r="M123" s="38"/>
      <c r="N123" s="195" t="s">
        <v>1</v>
      </c>
      <c r="O123" s="196" t="s">
        <v>44</v>
      </c>
      <c r="P123" s="197">
        <f>I123+J123</f>
        <v>0</v>
      </c>
      <c r="Q123" s="197">
        <f>ROUND(I123*H123,2)</f>
        <v>0</v>
      </c>
      <c r="R123" s="197">
        <f>ROUND(J123*H123,2)</f>
        <v>0</v>
      </c>
      <c r="S123" s="70"/>
      <c r="T123" s="198">
        <f>S123*H123</f>
        <v>0</v>
      </c>
      <c r="U123" s="198">
        <v>0</v>
      </c>
      <c r="V123" s="198">
        <f>U123*H123</f>
        <v>0</v>
      </c>
      <c r="W123" s="198">
        <v>0</v>
      </c>
      <c r="X123" s="199">
        <f>W123*H123</f>
        <v>0</v>
      </c>
      <c r="Y123" s="33"/>
      <c r="Z123" s="33"/>
      <c r="AA123" s="33"/>
      <c r="AB123" s="33"/>
      <c r="AC123" s="33"/>
      <c r="AD123" s="33"/>
      <c r="AE123" s="33"/>
      <c r="AR123" s="200" t="s">
        <v>144</v>
      </c>
      <c r="AT123" s="200" t="s">
        <v>139</v>
      </c>
      <c r="AU123" s="200" t="s">
        <v>89</v>
      </c>
      <c r="AY123" s="16" t="s">
        <v>136</v>
      </c>
      <c r="BE123" s="201">
        <f>IF(O123="základní",K123,0)</f>
        <v>0</v>
      </c>
      <c r="BF123" s="201">
        <f>IF(O123="snížená",K123,0)</f>
        <v>0</v>
      </c>
      <c r="BG123" s="201">
        <f>IF(O123="zákl. přenesená",K123,0)</f>
        <v>0</v>
      </c>
      <c r="BH123" s="201">
        <f>IF(O123="sníž. přenesená",K123,0)</f>
        <v>0</v>
      </c>
      <c r="BI123" s="201">
        <f>IF(O123="nulová",K123,0)</f>
        <v>0</v>
      </c>
      <c r="BJ123" s="16" t="s">
        <v>89</v>
      </c>
      <c r="BK123" s="201">
        <f>ROUND(P123*H123,2)</f>
        <v>0</v>
      </c>
      <c r="BL123" s="16" t="s">
        <v>144</v>
      </c>
      <c r="BM123" s="200" t="s">
        <v>487</v>
      </c>
    </row>
    <row r="124" spans="1:65" s="2" customFormat="1" ht="39">
      <c r="A124" s="33"/>
      <c r="B124" s="34"/>
      <c r="C124" s="35"/>
      <c r="D124" s="202" t="s">
        <v>146</v>
      </c>
      <c r="E124" s="35"/>
      <c r="F124" s="203" t="s">
        <v>488</v>
      </c>
      <c r="G124" s="35"/>
      <c r="H124" s="35"/>
      <c r="I124" s="204"/>
      <c r="J124" s="204"/>
      <c r="K124" s="35"/>
      <c r="L124" s="35"/>
      <c r="M124" s="38"/>
      <c r="N124" s="205"/>
      <c r="O124" s="206"/>
      <c r="P124" s="70"/>
      <c r="Q124" s="70"/>
      <c r="R124" s="70"/>
      <c r="S124" s="70"/>
      <c r="T124" s="70"/>
      <c r="U124" s="70"/>
      <c r="V124" s="70"/>
      <c r="W124" s="70"/>
      <c r="X124" s="71"/>
      <c r="Y124" s="33"/>
      <c r="Z124" s="33"/>
      <c r="AA124" s="33"/>
      <c r="AB124" s="33"/>
      <c r="AC124" s="33"/>
      <c r="AD124" s="33"/>
      <c r="AE124" s="33"/>
      <c r="AT124" s="16" t="s">
        <v>146</v>
      </c>
      <c r="AU124" s="16" t="s">
        <v>89</v>
      </c>
    </row>
    <row r="125" spans="1:65" s="2" customFormat="1" ht="24.2" customHeight="1">
      <c r="A125" s="33"/>
      <c r="B125" s="34"/>
      <c r="C125" s="188" t="s">
        <v>144</v>
      </c>
      <c r="D125" s="188" t="s">
        <v>139</v>
      </c>
      <c r="E125" s="189" t="s">
        <v>489</v>
      </c>
      <c r="F125" s="190" t="s">
        <v>490</v>
      </c>
      <c r="G125" s="191" t="s">
        <v>480</v>
      </c>
      <c r="H125" s="244"/>
      <c r="I125" s="193"/>
      <c r="J125" s="193"/>
      <c r="K125" s="194">
        <f>ROUND(P125*H125,2)</f>
        <v>0</v>
      </c>
      <c r="L125" s="190" t="s">
        <v>151</v>
      </c>
      <c r="M125" s="38"/>
      <c r="N125" s="195" t="s">
        <v>1</v>
      </c>
      <c r="O125" s="196" t="s">
        <v>44</v>
      </c>
      <c r="P125" s="197">
        <f>I125+J125</f>
        <v>0</v>
      </c>
      <c r="Q125" s="197">
        <f>ROUND(I125*H125,2)</f>
        <v>0</v>
      </c>
      <c r="R125" s="197">
        <f>ROUND(J125*H125,2)</f>
        <v>0</v>
      </c>
      <c r="S125" s="70"/>
      <c r="T125" s="198">
        <f>S125*H125</f>
        <v>0</v>
      </c>
      <c r="U125" s="198">
        <v>0</v>
      </c>
      <c r="V125" s="198">
        <f>U125*H125</f>
        <v>0</v>
      </c>
      <c r="W125" s="198">
        <v>0</v>
      </c>
      <c r="X125" s="199">
        <f>W125*H125</f>
        <v>0</v>
      </c>
      <c r="Y125" s="33"/>
      <c r="Z125" s="33"/>
      <c r="AA125" s="33"/>
      <c r="AB125" s="33"/>
      <c r="AC125" s="33"/>
      <c r="AD125" s="33"/>
      <c r="AE125" s="33"/>
      <c r="AR125" s="200" t="s">
        <v>144</v>
      </c>
      <c r="AT125" s="200" t="s">
        <v>139</v>
      </c>
      <c r="AU125" s="200" t="s">
        <v>89</v>
      </c>
      <c r="AY125" s="16" t="s">
        <v>136</v>
      </c>
      <c r="BE125" s="201">
        <f>IF(O125="základní",K125,0)</f>
        <v>0</v>
      </c>
      <c r="BF125" s="201">
        <f>IF(O125="snížená",K125,0)</f>
        <v>0</v>
      </c>
      <c r="BG125" s="201">
        <f>IF(O125="zákl. přenesená",K125,0)</f>
        <v>0</v>
      </c>
      <c r="BH125" s="201">
        <f>IF(O125="sníž. přenesená",K125,0)</f>
        <v>0</v>
      </c>
      <c r="BI125" s="201">
        <f>IF(O125="nulová",K125,0)</f>
        <v>0</v>
      </c>
      <c r="BJ125" s="16" t="s">
        <v>89</v>
      </c>
      <c r="BK125" s="201">
        <f>ROUND(P125*H125,2)</f>
        <v>0</v>
      </c>
      <c r="BL125" s="16" t="s">
        <v>144</v>
      </c>
      <c r="BM125" s="200" t="s">
        <v>491</v>
      </c>
    </row>
    <row r="126" spans="1:65" s="2" customFormat="1" ht="11.25">
      <c r="A126" s="33"/>
      <c r="B126" s="34"/>
      <c r="C126" s="35"/>
      <c r="D126" s="202" t="s">
        <v>146</v>
      </c>
      <c r="E126" s="35"/>
      <c r="F126" s="203" t="s">
        <v>490</v>
      </c>
      <c r="G126" s="35"/>
      <c r="H126" s="35"/>
      <c r="I126" s="204"/>
      <c r="J126" s="204"/>
      <c r="K126" s="35"/>
      <c r="L126" s="35"/>
      <c r="M126" s="38"/>
      <c r="N126" s="205"/>
      <c r="O126" s="206"/>
      <c r="P126" s="70"/>
      <c r="Q126" s="70"/>
      <c r="R126" s="70"/>
      <c r="S126" s="70"/>
      <c r="T126" s="70"/>
      <c r="U126" s="70"/>
      <c r="V126" s="70"/>
      <c r="W126" s="70"/>
      <c r="X126" s="71"/>
      <c r="Y126" s="33"/>
      <c r="Z126" s="33"/>
      <c r="AA126" s="33"/>
      <c r="AB126" s="33"/>
      <c r="AC126" s="33"/>
      <c r="AD126" s="33"/>
      <c r="AE126" s="33"/>
      <c r="AT126" s="16" t="s">
        <v>146</v>
      </c>
      <c r="AU126" s="16" t="s">
        <v>89</v>
      </c>
    </row>
    <row r="127" spans="1:65" s="2" customFormat="1" ht="19.5">
      <c r="A127" s="33"/>
      <c r="B127" s="34"/>
      <c r="C127" s="35"/>
      <c r="D127" s="202" t="s">
        <v>154</v>
      </c>
      <c r="E127" s="35"/>
      <c r="F127" s="207" t="s">
        <v>492</v>
      </c>
      <c r="G127" s="35"/>
      <c r="H127" s="35"/>
      <c r="I127" s="204"/>
      <c r="J127" s="204"/>
      <c r="K127" s="35"/>
      <c r="L127" s="35"/>
      <c r="M127" s="38"/>
      <c r="N127" s="205"/>
      <c r="O127" s="206"/>
      <c r="P127" s="70"/>
      <c r="Q127" s="70"/>
      <c r="R127" s="70"/>
      <c r="S127" s="70"/>
      <c r="T127" s="70"/>
      <c r="U127" s="70"/>
      <c r="V127" s="70"/>
      <c r="W127" s="70"/>
      <c r="X127" s="71"/>
      <c r="Y127" s="33"/>
      <c r="Z127" s="33"/>
      <c r="AA127" s="33"/>
      <c r="AB127" s="33"/>
      <c r="AC127" s="33"/>
      <c r="AD127" s="33"/>
      <c r="AE127" s="33"/>
      <c r="AT127" s="16" t="s">
        <v>154</v>
      </c>
      <c r="AU127" s="16" t="s">
        <v>89</v>
      </c>
    </row>
    <row r="128" spans="1:65" s="2" customFormat="1" ht="37.9" customHeight="1">
      <c r="A128" s="33"/>
      <c r="B128" s="34"/>
      <c r="C128" s="188" t="s">
        <v>137</v>
      </c>
      <c r="D128" s="188" t="s">
        <v>139</v>
      </c>
      <c r="E128" s="189" t="s">
        <v>493</v>
      </c>
      <c r="F128" s="190" t="s">
        <v>494</v>
      </c>
      <c r="G128" s="191" t="s">
        <v>480</v>
      </c>
      <c r="H128" s="244"/>
      <c r="I128" s="193"/>
      <c r="J128" s="193"/>
      <c r="K128" s="194">
        <f>ROUND(P128*H128,2)</f>
        <v>0</v>
      </c>
      <c r="L128" s="190" t="s">
        <v>151</v>
      </c>
      <c r="M128" s="38"/>
      <c r="N128" s="195" t="s">
        <v>1</v>
      </c>
      <c r="O128" s="196" t="s">
        <v>44</v>
      </c>
      <c r="P128" s="197">
        <f>I128+J128</f>
        <v>0</v>
      </c>
      <c r="Q128" s="197">
        <f>ROUND(I128*H128,2)</f>
        <v>0</v>
      </c>
      <c r="R128" s="197">
        <f>ROUND(J128*H128,2)</f>
        <v>0</v>
      </c>
      <c r="S128" s="70"/>
      <c r="T128" s="198">
        <f>S128*H128</f>
        <v>0</v>
      </c>
      <c r="U128" s="198">
        <v>0</v>
      </c>
      <c r="V128" s="198">
        <f>U128*H128</f>
        <v>0</v>
      </c>
      <c r="W128" s="198">
        <v>0</v>
      </c>
      <c r="X128" s="199">
        <f>W128*H128</f>
        <v>0</v>
      </c>
      <c r="Y128" s="33"/>
      <c r="Z128" s="33"/>
      <c r="AA128" s="33"/>
      <c r="AB128" s="33"/>
      <c r="AC128" s="33"/>
      <c r="AD128" s="33"/>
      <c r="AE128" s="33"/>
      <c r="AR128" s="200" t="s">
        <v>144</v>
      </c>
      <c r="AT128" s="200" t="s">
        <v>139</v>
      </c>
      <c r="AU128" s="200" t="s">
        <v>89</v>
      </c>
      <c r="AY128" s="16" t="s">
        <v>136</v>
      </c>
      <c r="BE128" s="201">
        <f>IF(O128="základní",K128,0)</f>
        <v>0</v>
      </c>
      <c r="BF128" s="201">
        <f>IF(O128="snížená",K128,0)</f>
        <v>0</v>
      </c>
      <c r="BG128" s="201">
        <f>IF(O128="zákl. přenesená",K128,0)</f>
        <v>0</v>
      </c>
      <c r="BH128" s="201">
        <f>IF(O128="sníž. přenesená",K128,0)</f>
        <v>0</v>
      </c>
      <c r="BI128" s="201">
        <f>IF(O128="nulová",K128,0)</f>
        <v>0</v>
      </c>
      <c r="BJ128" s="16" t="s">
        <v>89</v>
      </c>
      <c r="BK128" s="201">
        <f>ROUND(P128*H128,2)</f>
        <v>0</v>
      </c>
      <c r="BL128" s="16" t="s">
        <v>144</v>
      </c>
      <c r="BM128" s="200" t="s">
        <v>495</v>
      </c>
    </row>
    <row r="129" spans="1:65" s="2" customFormat="1" ht="19.5">
      <c r="A129" s="33"/>
      <c r="B129" s="34"/>
      <c r="C129" s="35"/>
      <c r="D129" s="202" t="s">
        <v>146</v>
      </c>
      <c r="E129" s="35"/>
      <c r="F129" s="203" t="s">
        <v>494</v>
      </c>
      <c r="G129" s="35"/>
      <c r="H129" s="35"/>
      <c r="I129" s="204"/>
      <c r="J129" s="204"/>
      <c r="K129" s="35"/>
      <c r="L129" s="35"/>
      <c r="M129" s="38"/>
      <c r="N129" s="205"/>
      <c r="O129" s="206"/>
      <c r="P129" s="70"/>
      <c r="Q129" s="70"/>
      <c r="R129" s="70"/>
      <c r="S129" s="70"/>
      <c r="T129" s="70"/>
      <c r="U129" s="70"/>
      <c r="V129" s="70"/>
      <c r="W129" s="70"/>
      <c r="X129" s="71"/>
      <c r="Y129" s="33"/>
      <c r="Z129" s="33"/>
      <c r="AA129" s="33"/>
      <c r="AB129" s="33"/>
      <c r="AC129" s="33"/>
      <c r="AD129" s="33"/>
      <c r="AE129" s="33"/>
      <c r="AT129" s="16" t="s">
        <v>146</v>
      </c>
      <c r="AU129" s="16" t="s">
        <v>89</v>
      </c>
    </row>
    <row r="130" spans="1:65" s="2" customFormat="1" ht="19.5">
      <c r="A130" s="33"/>
      <c r="B130" s="34"/>
      <c r="C130" s="35"/>
      <c r="D130" s="202" t="s">
        <v>154</v>
      </c>
      <c r="E130" s="35"/>
      <c r="F130" s="207" t="s">
        <v>492</v>
      </c>
      <c r="G130" s="35"/>
      <c r="H130" s="35"/>
      <c r="I130" s="204"/>
      <c r="J130" s="204"/>
      <c r="K130" s="35"/>
      <c r="L130" s="35"/>
      <c r="M130" s="38"/>
      <c r="N130" s="205"/>
      <c r="O130" s="206"/>
      <c r="P130" s="70"/>
      <c r="Q130" s="70"/>
      <c r="R130" s="70"/>
      <c r="S130" s="70"/>
      <c r="T130" s="70"/>
      <c r="U130" s="70"/>
      <c r="V130" s="70"/>
      <c r="W130" s="70"/>
      <c r="X130" s="71"/>
      <c r="Y130" s="33"/>
      <c r="Z130" s="33"/>
      <c r="AA130" s="33"/>
      <c r="AB130" s="33"/>
      <c r="AC130" s="33"/>
      <c r="AD130" s="33"/>
      <c r="AE130" s="33"/>
      <c r="AT130" s="16" t="s">
        <v>154</v>
      </c>
      <c r="AU130" s="16" t="s">
        <v>89</v>
      </c>
    </row>
    <row r="131" spans="1:65" s="2" customFormat="1" ht="24.2" customHeight="1">
      <c r="A131" s="33"/>
      <c r="B131" s="34"/>
      <c r="C131" s="188" t="s">
        <v>174</v>
      </c>
      <c r="D131" s="188" t="s">
        <v>139</v>
      </c>
      <c r="E131" s="189" t="s">
        <v>496</v>
      </c>
      <c r="F131" s="190" t="s">
        <v>497</v>
      </c>
      <c r="G131" s="191" t="s">
        <v>480</v>
      </c>
      <c r="H131" s="244"/>
      <c r="I131" s="193"/>
      <c r="J131" s="193"/>
      <c r="K131" s="194">
        <f>ROUND(P131*H131,2)</f>
        <v>0</v>
      </c>
      <c r="L131" s="190" t="s">
        <v>151</v>
      </c>
      <c r="M131" s="38"/>
      <c r="N131" s="195" t="s">
        <v>1</v>
      </c>
      <c r="O131" s="196" t="s">
        <v>44</v>
      </c>
      <c r="P131" s="197">
        <f>I131+J131</f>
        <v>0</v>
      </c>
      <c r="Q131" s="197">
        <f>ROUND(I131*H131,2)</f>
        <v>0</v>
      </c>
      <c r="R131" s="197">
        <f>ROUND(J131*H131,2)</f>
        <v>0</v>
      </c>
      <c r="S131" s="70"/>
      <c r="T131" s="198">
        <f>S131*H131</f>
        <v>0</v>
      </c>
      <c r="U131" s="198">
        <v>0</v>
      </c>
      <c r="V131" s="198">
        <f>U131*H131</f>
        <v>0</v>
      </c>
      <c r="W131" s="198">
        <v>0</v>
      </c>
      <c r="X131" s="199">
        <f>W131*H131</f>
        <v>0</v>
      </c>
      <c r="Y131" s="33"/>
      <c r="Z131" s="33"/>
      <c r="AA131" s="33"/>
      <c r="AB131" s="33"/>
      <c r="AC131" s="33"/>
      <c r="AD131" s="33"/>
      <c r="AE131" s="33"/>
      <c r="AR131" s="200" t="s">
        <v>144</v>
      </c>
      <c r="AT131" s="200" t="s">
        <v>139</v>
      </c>
      <c r="AU131" s="200" t="s">
        <v>89</v>
      </c>
      <c r="AY131" s="16" t="s">
        <v>136</v>
      </c>
      <c r="BE131" s="201">
        <f>IF(O131="základní",K131,0)</f>
        <v>0</v>
      </c>
      <c r="BF131" s="201">
        <f>IF(O131="snížená",K131,0)</f>
        <v>0</v>
      </c>
      <c r="BG131" s="201">
        <f>IF(O131="zákl. přenesená",K131,0)</f>
        <v>0</v>
      </c>
      <c r="BH131" s="201">
        <f>IF(O131="sníž. přenesená",K131,0)</f>
        <v>0</v>
      </c>
      <c r="BI131" s="201">
        <f>IF(O131="nulová",K131,0)</f>
        <v>0</v>
      </c>
      <c r="BJ131" s="16" t="s">
        <v>89</v>
      </c>
      <c r="BK131" s="201">
        <f>ROUND(P131*H131,2)</f>
        <v>0</v>
      </c>
      <c r="BL131" s="16" t="s">
        <v>144</v>
      </c>
      <c r="BM131" s="200" t="s">
        <v>498</v>
      </c>
    </row>
    <row r="132" spans="1:65" s="2" customFormat="1" ht="11.25">
      <c r="A132" s="33"/>
      <c r="B132" s="34"/>
      <c r="C132" s="35"/>
      <c r="D132" s="202" t="s">
        <v>146</v>
      </c>
      <c r="E132" s="35"/>
      <c r="F132" s="203" t="s">
        <v>497</v>
      </c>
      <c r="G132" s="35"/>
      <c r="H132" s="35"/>
      <c r="I132" s="204"/>
      <c r="J132" s="204"/>
      <c r="K132" s="35"/>
      <c r="L132" s="35"/>
      <c r="M132" s="38"/>
      <c r="N132" s="205"/>
      <c r="O132" s="206"/>
      <c r="P132" s="70"/>
      <c r="Q132" s="70"/>
      <c r="R132" s="70"/>
      <c r="S132" s="70"/>
      <c r="T132" s="70"/>
      <c r="U132" s="70"/>
      <c r="V132" s="70"/>
      <c r="W132" s="70"/>
      <c r="X132" s="71"/>
      <c r="Y132" s="33"/>
      <c r="Z132" s="33"/>
      <c r="AA132" s="33"/>
      <c r="AB132" s="33"/>
      <c r="AC132" s="33"/>
      <c r="AD132" s="33"/>
      <c r="AE132" s="33"/>
      <c r="AT132" s="16" t="s">
        <v>146</v>
      </c>
      <c r="AU132" s="16" t="s">
        <v>89</v>
      </c>
    </row>
    <row r="133" spans="1:65" s="2" customFormat="1" ht="19.5">
      <c r="A133" s="33"/>
      <c r="B133" s="34"/>
      <c r="C133" s="35"/>
      <c r="D133" s="202" t="s">
        <v>154</v>
      </c>
      <c r="E133" s="35"/>
      <c r="F133" s="207" t="s">
        <v>499</v>
      </c>
      <c r="G133" s="35"/>
      <c r="H133" s="35"/>
      <c r="I133" s="204"/>
      <c r="J133" s="204"/>
      <c r="K133" s="35"/>
      <c r="L133" s="35"/>
      <c r="M133" s="38"/>
      <c r="N133" s="205"/>
      <c r="O133" s="206"/>
      <c r="P133" s="70"/>
      <c r="Q133" s="70"/>
      <c r="R133" s="70"/>
      <c r="S133" s="70"/>
      <c r="T133" s="70"/>
      <c r="U133" s="70"/>
      <c r="V133" s="70"/>
      <c r="W133" s="70"/>
      <c r="X133" s="71"/>
      <c r="Y133" s="33"/>
      <c r="Z133" s="33"/>
      <c r="AA133" s="33"/>
      <c r="AB133" s="33"/>
      <c r="AC133" s="33"/>
      <c r="AD133" s="33"/>
      <c r="AE133" s="33"/>
      <c r="AT133" s="16" t="s">
        <v>154</v>
      </c>
      <c r="AU133" s="16" t="s">
        <v>89</v>
      </c>
    </row>
    <row r="134" spans="1:65" s="2" customFormat="1" ht="24.2" customHeight="1">
      <c r="A134" s="33"/>
      <c r="B134" s="34"/>
      <c r="C134" s="188" t="s">
        <v>180</v>
      </c>
      <c r="D134" s="188" t="s">
        <v>139</v>
      </c>
      <c r="E134" s="189" t="s">
        <v>500</v>
      </c>
      <c r="F134" s="190" t="s">
        <v>501</v>
      </c>
      <c r="G134" s="191" t="s">
        <v>164</v>
      </c>
      <c r="H134" s="192">
        <v>3583</v>
      </c>
      <c r="I134" s="193"/>
      <c r="J134" s="193"/>
      <c r="K134" s="194">
        <f>ROUND(P134*H134,2)</f>
        <v>0</v>
      </c>
      <c r="L134" s="190" t="s">
        <v>143</v>
      </c>
      <c r="M134" s="38"/>
      <c r="N134" s="195" t="s">
        <v>1</v>
      </c>
      <c r="O134" s="196" t="s">
        <v>44</v>
      </c>
      <c r="P134" s="197">
        <f>I134+J134</f>
        <v>0</v>
      </c>
      <c r="Q134" s="197">
        <f>ROUND(I134*H134,2)</f>
        <v>0</v>
      </c>
      <c r="R134" s="197">
        <f>ROUND(J134*H134,2)</f>
        <v>0</v>
      </c>
      <c r="S134" s="70"/>
      <c r="T134" s="198">
        <f>S134*H134</f>
        <v>0</v>
      </c>
      <c r="U134" s="198">
        <v>0</v>
      </c>
      <c r="V134" s="198">
        <f>U134*H134</f>
        <v>0</v>
      </c>
      <c r="W134" s="198">
        <v>0</v>
      </c>
      <c r="X134" s="199">
        <f>W134*H134</f>
        <v>0</v>
      </c>
      <c r="Y134" s="33"/>
      <c r="Z134" s="33"/>
      <c r="AA134" s="33"/>
      <c r="AB134" s="33"/>
      <c r="AC134" s="33"/>
      <c r="AD134" s="33"/>
      <c r="AE134" s="33"/>
      <c r="AR134" s="200" t="s">
        <v>144</v>
      </c>
      <c r="AT134" s="200" t="s">
        <v>139</v>
      </c>
      <c r="AU134" s="200" t="s">
        <v>89</v>
      </c>
      <c r="AY134" s="16" t="s">
        <v>136</v>
      </c>
      <c r="BE134" s="201">
        <f>IF(O134="základní",K134,0)</f>
        <v>0</v>
      </c>
      <c r="BF134" s="201">
        <f>IF(O134="snížená",K134,0)</f>
        <v>0</v>
      </c>
      <c r="BG134" s="201">
        <f>IF(O134="zákl. přenesená",K134,0)</f>
        <v>0</v>
      </c>
      <c r="BH134" s="201">
        <f>IF(O134="sníž. přenesená",K134,0)</f>
        <v>0</v>
      </c>
      <c r="BI134" s="201">
        <f>IF(O134="nulová",K134,0)</f>
        <v>0</v>
      </c>
      <c r="BJ134" s="16" t="s">
        <v>89</v>
      </c>
      <c r="BK134" s="201">
        <f>ROUND(P134*H134,2)</f>
        <v>0</v>
      </c>
      <c r="BL134" s="16" t="s">
        <v>144</v>
      </c>
      <c r="BM134" s="200" t="s">
        <v>502</v>
      </c>
    </row>
    <row r="135" spans="1:65" s="2" customFormat="1" ht="29.25">
      <c r="A135" s="33"/>
      <c r="B135" s="34"/>
      <c r="C135" s="35"/>
      <c r="D135" s="202" t="s">
        <v>146</v>
      </c>
      <c r="E135" s="35"/>
      <c r="F135" s="203" t="s">
        <v>503</v>
      </c>
      <c r="G135" s="35"/>
      <c r="H135" s="35"/>
      <c r="I135" s="204"/>
      <c r="J135" s="204"/>
      <c r="K135" s="35"/>
      <c r="L135" s="35"/>
      <c r="M135" s="38"/>
      <c r="N135" s="240"/>
      <c r="O135" s="241"/>
      <c r="P135" s="242"/>
      <c r="Q135" s="242"/>
      <c r="R135" s="242"/>
      <c r="S135" s="242"/>
      <c r="T135" s="242"/>
      <c r="U135" s="242"/>
      <c r="V135" s="242"/>
      <c r="W135" s="242"/>
      <c r="X135" s="243"/>
      <c r="Y135" s="33"/>
      <c r="Z135" s="33"/>
      <c r="AA135" s="33"/>
      <c r="AB135" s="33"/>
      <c r="AC135" s="33"/>
      <c r="AD135" s="33"/>
      <c r="AE135" s="33"/>
      <c r="AT135" s="16" t="s">
        <v>146</v>
      </c>
      <c r="AU135" s="16" t="s">
        <v>89</v>
      </c>
    </row>
    <row r="136" spans="1:65" s="2" customFormat="1" ht="6.95" customHeight="1">
      <c r="A136" s="33"/>
      <c r="B136" s="53"/>
      <c r="C136" s="54"/>
      <c r="D136" s="54"/>
      <c r="E136" s="54"/>
      <c r="F136" s="54"/>
      <c r="G136" s="54"/>
      <c r="H136" s="54"/>
      <c r="I136" s="54"/>
      <c r="J136" s="54"/>
      <c r="K136" s="54"/>
      <c r="L136" s="54"/>
      <c r="M136" s="38"/>
      <c r="N136" s="33"/>
      <c r="P136" s="33"/>
      <c r="Q136" s="33"/>
      <c r="R136" s="3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</row>
  </sheetData>
  <sheetProtection algorithmName="SHA-512" hashValue="ArmRvyff8WNR+Qkifvtq4D8E5lSosm9i7IlOB74ahLOWGK3C0dL7TrvIziKnVXJJVTdRCn+O6ExB7bsvsVeMVg==" saltValue="TFclCje+eY4sLvq6rq5RmtEedkvpcAw6gHoFXJRgBjMGkBMalg/RRvPSTzs88KvDw4ZSIhVd2d281BHteAtDOA==" spinCount="100000" sheet="1" objects="1" scenarios="1" formatColumns="0" formatRows="0" autoFilter="0"/>
  <autoFilter ref="C116:L135"/>
  <mergeCells count="9">
    <mergeCell ref="E87:H87"/>
    <mergeCell ref="E107:H107"/>
    <mergeCell ref="E109:H109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SO01 - Výměna kolejnic v ...</vt:lpstr>
      <vt:lpstr>SO02 - Výměna kolejnic v ...</vt:lpstr>
      <vt:lpstr>SO03 - Technologická část...</vt:lpstr>
      <vt:lpstr>VRN - soupis VRN</vt:lpstr>
      <vt:lpstr>'Rekapitulace stavby'!Názvy_tisku</vt:lpstr>
      <vt:lpstr>'SO01 - Výměna kolejnic v ...'!Názvy_tisku</vt:lpstr>
      <vt:lpstr>'SO02 - Výměna kolejnic v ...'!Názvy_tisku</vt:lpstr>
      <vt:lpstr>'SO03 - Technologická část...'!Názvy_tisku</vt:lpstr>
      <vt:lpstr>'VRN - soupis VRN'!Názvy_tisku</vt:lpstr>
      <vt:lpstr>'Rekapitulace stavby'!Oblast_tisku</vt:lpstr>
      <vt:lpstr>'SO01 - Výměna kolejnic v ...'!Oblast_tisku</vt:lpstr>
      <vt:lpstr>'SO02 - Výměna kolejnic v ...'!Oblast_tisku</vt:lpstr>
      <vt:lpstr>'SO03 - Technologická část...'!Oblast_tisku</vt:lpstr>
      <vt:lpstr>'VRN - soupis VRN'!Oblast_tisku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Fiedor Jiří</dc:creator>
  <cp:lastModifiedBy>Fiedor Jiří</cp:lastModifiedBy>
  <dcterms:created xsi:type="dcterms:W3CDTF">2020-10-02T08:22:37Z</dcterms:created>
  <dcterms:modified xsi:type="dcterms:W3CDTF">2020-10-02T08:23:29Z</dcterms:modified>
</cp:coreProperties>
</file>